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 activeTab="1"/>
  </bookViews>
  <sheets>
    <sheet name="velocity" sheetId="1" r:id="rId1"/>
    <sheet name="flow ratio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9" i="2"/>
  <c r="I18"/>
  <c r="I17"/>
  <c r="I16"/>
  <c r="I15"/>
  <c r="I14"/>
  <c r="H14"/>
  <c r="K14"/>
  <c r="H15"/>
  <c r="K15"/>
  <c r="H16"/>
  <c r="K16"/>
  <c r="H17"/>
  <c r="K17"/>
  <c r="H18"/>
  <c r="K18"/>
  <c r="H19"/>
  <c r="K19"/>
  <c r="F15"/>
  <c r="F16"/>
  <c r="F17"/>
  <c r="F18"/>
  <c r="F19"/>
  <c r="F14"/>
  <c r="K6"/>
  <c r="K7"/>
  <c r="K8"/>
  <c r="K9"/>
  <c r="K10"/>
  <c r="K5"/>
  <c r="J6"/>
  <c r="J7"/>
  <c r="J8"/>
  <c r="J9"/>
  <c r="J10"/>
  <c r="J5"/>
  <c r="I6"/>
  <c r="I7"/>
  <c r="I8"/>
  <c r="I9"/>
  <c r="I10"/>
  <c r="I5"/>
  <c r="H6"/>
  <c r="H7"/>
  <c r="H8"/>
  <c r="H9"/>
  <c r="H10"/>
  <c r="H5"/>
  <c r="F5"/>
  <c r="F6"/>
  <c r="F7"/>
  <c r="F8"/>
  <c r="F9"/>
  <c r="F10"/>
  <c r="G6"/>
  <c r="G7"/>
  <c r="G8"/>
  <c r="G9"/>
  <c r="G10"/>
  <c r="G5"/>
  <c r="C7"/>
  <c r="C8" s="1"/>
  <c r="C9" s="1"/>
  <c r="C10" s="1"/>
  <c r="C6"/>
  <c r="I35" i="1"/>
  <c r="I41"/>
  <c r="I40"/>
  <c r="I32"/>
  <c r="I31"/>
  <c r="I28"/>
  <c r="I27"/>
  <c r="I24"/>
  <c r="I23"/>
  <c r="I22"/>
  <c r="I19"/>
  <c r="I18"/>
  <c r="I37" l="1"/>
  <c r="I36"/>
</calcChain>
</file>

<file path=xl/sharedStrings.xml><?xml version="1.0" encoding="utf-8"?>
<sst xmlns="http://schemas.openxmlformats.org/spreadsheetml/2006/main" count="46" uniqueCount="25">
  <si>
    <t>Q = A x v</t>
  </si>
  <si>
    <r>
      <t>Q :  flow</t>
    </r>
    <r>
      <rPr>
        <sz val="10"/>
        <color rgb="FF333333"/>
        <rFont val="Droid Sans"/>
      </rPr>
      <t> </t>
    </r>
    <r>
      <rPr>
        <i/>
        <sz val="10"/>
        <color rgb="FF333333"/>
        <rFont val="Droid Sans"/>
      </rPr>
      <t>(dalam cubic meter per detik, m^3/s) </t>
    </r>
  </si>
  <si>
    <r>
      <t>A : luas permukaan pipa</t>
    </r>
    <r>
      <rPr>
        <sz val="10"/>
        <color rgb="FF333333"/>
        <rFont val="Droid Sans"/>
      </rPr>
      <t> </t>
    </r>
    <r>
      <rPr>
        <i/>
        <sz val="10"/>
        <color rgb="FF333333"/>
        <rFont val="Droid Sans"/>
      </rPr>
      <t>(dalam meter kuadrat, m^2/s) </t>
    </r>
  </si>
  <si>
    <r>
      <t>v  : kecepatan cairan di dalam pipa</t>
    </r>
    <r>
      <rPr>
        <i/>
        <sz val="10"/>
        <color rgb="FF333333"/>
        <rFont val="Droid Sans"/>
      </rPr>
      <t> (dalam m/s)</t>
    </r>
  </si>
  <si>
    <t>v = Q / A</t>
  </si>
  <si>
    <t>A = pi r^2</t>
  </si>
  <si>
    <t>Q1</t>
  </si>
  <si>
    <t>A</t>
  </si>
  <si>
    <t>Q1 (200mm, 38.3 l/s)</t>
  </si>
  <si>
    <t>v</t>
  </si>
  <si>
    <t>m2</t>
  </si>
  <si>
    <t>m/s</t>
  </si>
  <si>
    <t>Q2 (250mm)</t>
  </si>
  <si>
    <t>Q</t>
  </si>
  <si>
    <t>Q3 (300mm, 83.3 l/s)</t>
  </si>
  <si>
    <t>Q4 (350mm, 150 l/s)</t>
  </si>
  <si>
    <t>Q5 (300mm)</t>
  </si>
  <si>
    <t>Q6 (300mm, 122 l/s)</t>
  </si>
  <si>
    <t>Q2</t>
  </si>
  <si>
    <t>l/s</t>
  </si>
  <si>
    <t>dia (mm)</t>
  </si>
  <si>
    <t>Q3</t>
  </si>
  <si>
    <t>Q4</t>
  </si>
  <si>
    <t>Q5</t>
  </si>
  <si>
    <t>Q6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</si>
</sst>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9" formatCode="_-* #,##0.00_-;\-* #,##0.00_-;_-* &quot;-&quot;_-;_-@_-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rgb="FF333333"/>
      <name val="Droid Sans"/>
    </font>
    <font>
      <b/>
      <sz val="10"/>
      <color rgb="FF333333"/>
      <name val="Droid Sans"/>
    </font>
    <font>
      <i/>
      <sz val="10"/>
      <color rgb="FF333333"/>
      <name val="Droid Sans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 applyAlignment="1">
      <alignment horizontal="justify" wrapText="1"/>
    </xf>
    <xf numFmtId="0" fontId="5" fillId="0" borderId="0" xfId="0" applyFont="1"/>
    <xf numFmtId="0" fontId="0" fillId="0" borderId="0" xfId="0" applyAlignment="1">
      <alignment horizontal="center"/>
    </xf>
    <xf numFmtId="169" fontId="0" fillId="0" borderId="0" xfId="1" applyNumberFormat="1" applyFont="1" applyAlignment="1">
      <alignment horizontal="center"/>
    </xf>
    <xf numFmtId="2" fontId="0" fillId="0" borderId="0" xfId="0" applyNumberFormat="1"/>
    <xf numFmtId="169" fontId="5" fillId="0" borderId="0" xfId="1" applyNumberFormat="1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7:J41"/>
  <sheetViews>
    <sheetView topLeftCell="A16" workbookViewId="0">
      <selection activeCell="I37" sqref="I37"/>
    </sheetView>
  </sheetViews>
  <sheetFormatPr defaultRowHeight="14.4"/>
  <cols>
    <col min="7" max="7" width="38.109375" customWidth="1"/>
  </cols>
  <sheetData>
    <row r="7" spans="7:7">
      <c r="G7" s="2" t="s">
        <v>0</v>
      </c>
    </row>
    <row r="9" spans="7:7" ht="32.4" customHeight="1">
      <c r="G9" s="1" t="s">
        <v>1</v>
      </c>
    </row>
    <row r="10" spans="7:7" ht="32.4" customHeight="1">
      <c r="G10" s="1" t="s">
        <v>2</v>
      </c>
    </row>
    <row r="11" spans="7:7" ht="32.4" customHeight="1">
      <c r="G11" s="1" t="s">
        <v>3</v>
      </c>
    </row>
    <row r="13" spans="7:7">
      <c r="G13" s="1" t="s">
        <v>4</v>
      </c>
    </row>
    <row r="15" spans="7:7">
      <c r="G15" s="1" t="s">
        <v>5</v>
      </c>
    </row>
    <row r="17" spans="6:10">
      <c r="F17" t="s">
        <v>6</v>
      </c>
      <c r="H17" t="s">
        <v>8</v>
      </c>
    </row>
    <row r="18" spans="6:10">
      <c r="H18" t="s">
        <v>7</v>
      </c>
      <c r="I18">
        <f>3.14*0.1*0.1</f>
        <v>3.1400000000000004E-2</v>
      </c>
      <c r="J18" t="s">
        <v>10</v>
      </c>
    </row>
    <row r="19" spans="6:10">
      <c r="H19" t="s">
        <v>9</v>
      </c>
      <c r="I19">
        <f>(38.3/1000)/I18</f>
        <v>1.2197452229299359</v>
      </c>
      <c r="J19" t="s">
        <v>11</v>
      </c>
    </row>
    <row r="21" spans="6:10">
      <c r="H21" t="s">
        <v>12</v>
      </c>
    </row>
    <row r="22" spans="6:10">
      <c r="H22" t="s">
        <v>7</v>
      </c>
      <c r="I22">
        <f>3.14*0.125*0.125</f>
        <v>4.9062500000000002E-2</v>
      </c>
    </row>
    <row r="23" spans="6:10">
      <c r="H23" t="s">
        <v>9</v>
      </c>
      <c r="I23">
        <f>I19</f>
        <v>1.2197452229299359</v>
      </c>
    </row>
    <row r="24" spans="6:10">
      <c r="H24" s="2" t="s">
        <v>13</v>
      </c>
      <c r="I24" s="2">
        <f>(I22*I23)*1000</f>
        <v>59.843749999999979</v>
      </c>
    </row>
    <row r="26" spans="6:10">
      <c r="H26" t="s">
        <v>14</v>
      </c>
    </row>
    <row r="27" spans="6:10">
      <c r="H27" t="s">
        <v>7</v>
      </c>
      <c r="I27">
        <f>3.14*0.15*0.15</f>
        <v>7.0649999999999991E-2</v>
      </c>
      <c r="J27" t="s">
        <v>10</v>
      </c>
    </row>
    <row r="28" spans="6:10">
      <c r="H28" t="s">
        <v>9</v>
      </c>
      <c r="I28">
        <f>(83.3/1000)/I27</f>
        <v>1.1790516631280963</v>
      </c>
      <c r="J28" t="s">
        <v>11</v>
      </c>
    </row>
    <row r="30" spans="6:10">
      <c r="H30" t="s">
        <v>15</v>
      </c>
    </row>
    <row r="31" spans="6:10">
      <c r="H31" t="s">
        <v>7</v>
      </c>
      <c r="I31">
        <f>3.14*0.175*0.175</f>
        <v>9.6162499999999998E-2</v>
      </c>
      <c r="J31" t="s">
        <v>10</v>
      </c>
    </row>
    <row r="32" spans="6:10">
      <c r="H32" t="s">
        <v>9</v>
      </c>
      <c r="I32">
        <f>(150/1000)/I31</f>
        <v>1.5598596126348629</v>
      </c>
      <c r="J32" t="s">
        <v>11</v>
      </c>
    </row>
    <row r="34" spans="8:10">
      <c r="H34" t="s">
        <v>16</v>
      </c>
    </row>
    <row r="35" spans="8:10">
      <c r="H35" t="s">
        <v>7</v>
      </c>
      <c r="I35">
        <f>3.14*0.15*0.15</f>
        <v>7.0649999999999991E-2</v>
      </c>
      <c r="J35" t="s">
        <v>10</v>
      </c>
    </row>
    <row r="36" spans="8:10">
      <c r="H36" t="s">
        <v>9</v>
      </c>
      <c r="I36">
        <f>(150/1000)/I35</f>
        <v>2.123142250530786</v>
      </c>
      <c r="J36" t="s">
        <v>11</v>
      </c>
    </row>
    <row r="37" spans="8:10">
      <c r="H37" s="2" t="s">
        <v>13</v>
      </c>
      <c r="I37" s="2">
        <f>(I35*I36)*1000</f>
        <v>150.00000000000003</v>
      </c>
    </row>
    <row r="39" spans="8:10">
      <c r="H39" t="s">
        <v>17</v>
      </c>
    </row>
    <row r="40" spans="8:10">
      <c r="H40" t="s">
        <v>7</v>
      </c>
      <c r="I40">
        <f>3.14*0.15*0.15</f>
        <v>7.0649999999999991E-2</v>
      </c>
      <c r="J40" t="s">
        <v>10</v>
      </c>
    </row>
    <row r="41" spans="8:10">
      <c r="H41" t="s">
        <v>9</v>
      </c>
      <c r="I41">
        <f>(122/1000)/I40</f>
        <v>1.7268223637650391</v>
      </c>
      <c r="J41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4:K19"/>
  <sheetViews>
    <sheetView tabSelected="1" workbookViewId="0">
      <selection activeCell="K14" sqref="K14"/>
    </sheetView>
  </sheetViews>
  <sheetFormatPr defaultRowHeight="14.4"/>
  <cols>
    <col min="3" max="5" width="8.88671875" style="3"/>
    <col min="6" max="6" width="8.109375" style="4" customWidth="1"/>
    <col min="7" max="7" width="8.109375" customWidth="1"/>
  </cols>
  <sheetData>
    <row r="4" spans="3:11" s="3" customFormat="1">
      <c r="C4" s="3" t="s">
        <v>13</v>
      </c>
      <c r="D4" s="3" t="s">
        <v>20</v>
      </c>
      <c r="E4" s="3" t="s">
        <v>19</v>
      </c>
      <c r="F4" s="4" t="s">
        <v>6</v>
      </c>
      <c r="G4" s="3" t="s">
        <v>18</v>
      </c>
      <c r="H4" s="3" t="s">
        <v>21</v>
      </c>
      <c r="I4" s="3" t="s">
        <v>22</v>
      </c>
      <c r="J4" s="3" t="s">
        <v>23</v>
      </c>
      <c r="K4" s="3" t="s">
        <v>24</v>
      </c>
    </row>
    <row r="5" spans="3:11">
      <c r="C5" s="3">
        <v>1</v>
      </c>
      <c r="D5" s="3">
        <v>200</v>
      </c>
      <c r="E5" s="3">
        <v>37.200000000000003</v>
      </c>
      <c r="F5" s="4">
        <f>E5/E$5</f>
        <v>1</v>
      </c>
      <c r="G5" s="5">
        <f>$E5/$E$6</f>
        <v>0.66906474820143891</v>
      </c>
      <c r="H5" s="5">
        <f>$E5/$E$7</f>
        <v>0.47814910025706947</v>
      </c>
      <c r="I5" s="5">
        <f>$E5/$E$8</f>
        <v>0.24800000000000003</v>
      </c>
      <c r="J5" s="5">
        <f>$E5/$E$9</f>
        <v>0.35428571428571431</v>
      </c>
      <c r="K5" s="5">
        <f>$E5/$E$10</f>
        <v>0.30491803278688528</v>
      </c>
    </row>
    <row r="6" spans="3:11">
      <c r="C6" s="3">
        <f>+C5+1</f>
        <v>2</v>
      </c>
      <c r="D6" s="3">
        <v>250</v>
      </c>
      <c r="E6" s="3">
        <v>55.6</v>
      </c>
      <c r="F6" s="4">
        <f>E6/E$5</f>
        <v>1.4946236559139785</v>
      </c>
      <c r="G6" s="5">
        <f t="shared" ref="F6:H10" si="0">$E6/$E$6</f>
        <v>1</v>
      </c>
      <c r="H6" s="5">
        <f t="shared" ref="H6:I10" si="1">$E6/$E$7</f>
        <v>0.71465295629820058</v>
      </c>
      <c r="I6" s="5">
        <f t="shared" ref="I6:I10" si="2">$E6/$E$8</f>
        <v>0.3706666666666667</v>
      </c>
      <c r="J6" s="5">
        <f t="shared" ref="J6:J10" si="3">$E6/$E$9</f>
        <v>0.52952380952380951</v>
      </c>
      <c r="K6" s="5">
        <f t="shared" ref="K6:K10" si="4">$E6/$E$10</f>
        <v>0.45573770491803278</v>
      </c>
    </row>
    <row r="7" spans="3:11">
      <c r="C7" s="3">
        <f t="shared" ref="C7:C10" si="5">+C6+1</f>
        <v>3</v>
      </c>
      <c r="D7" s="3">
        <v>300</v>
      </c>
      <c r="E7" s="3">
        <v>77.8</v>
      </c>
      <c r="F7" s="4">
        <f t="shared" ref="F7:F10" si="6">E7/E$5</f>
        <v>2.0913978494623655</v>
      </c>
      <c r="G7" s="5">
        <f t="shared" si="0"/>
        <v>1.3992805755395683</v>
      </c>
      <c r="H7" s="5">
        <f t="shared" si="1"/>
        <v>1</v>
      </c>
      <c r="I7" s="5">
        <f t="shared" si="2"/>
        <v>0.51866666666666661</v>
      </c>
      <c r="J7" s="5">
        <f t="shared" si="3"/>
        <v>0.74095238095238092</v>
      </c>
      <c r="K7" s="5">
        <f t="shared" si="4"/>
        <v>0.63770491803278684</v>
      </c>
    </row>
    <row r="8" spans="3:11">
      <c r="C8" s="3">
        <f t="shared" si="5"/>
        <v>4</v>
      </c>
      <c r="D8" s="3">
        <v>350</v>
      </c>
      <c r="E8" s="3">
        <v>150</v>
      </c>
      <c r="F8" s="4">
        <f t="shared" si="6"/>
        <v>4.032258064516129</v>
      </c>
      <c r="G8" s="5">
        <f t="shared" si="0"/>
        <v>2.6978417266187051</v>
      </c>
      <c r="H8" s="5">
        <f t="shared" si="1"/>
        <v>1.9280205655526994</v>
      </c>
      <c r="I8" s="5">
        <f t="shared" si="2"/>
        <v>1</v>
      </c>
      <c r="J8" s="5">
        <f t="shared" si="3"/>
        <v>1.4285714285714286</v>
      </c>
      <c r="K8" s="5">
        <f t="shared" si="4"/>
        <v>1.2295081967213115</v>
      </c>
    </row>
    <row r="9" spans="3:11">
      <c r="C9" s="3">
        <f t="shared" si="5"/>
        <v>5</v>
      </c>
      <c r="D9" s="3">
        <v>300</v>
      </c>
      <c r="E9" s="3">
        <v>105</v>
      </c>
      <c r="F9" s="4">
        <f t="shared" si="6"/>
        <v>2.82258064516129</v>
      </c>
      <c r="G9" s="5">
        <f t="shared" si="0"/>
        <v>1.8884892086330936</v>
      </c>
      <c r="H9" s="5">
        <f t="shared" si="1"/>
        <v>1.3496143958868896</v>
      </c>
      <c r="I9" s="5">
        <f t="shared" si="2"/>
        <v>0.7</v>
      </c>
      <c r="J9" s="5">
        <f t="shared" si="3"/>
        <v>1</v>
      </c>
      <c r="K9" s="5">
        <f t="shared" si="4"/>
        <v>0.86065573770491799</v>
      </c>
    </row>
    <row r="10" spans="3:11">
      <c r="C10" s="3">
        <f t="shared" si="5"/>
        <v>6</v>
      </c>
      <c r="D10" s="3">
        <v>300</v>
      </c>
      <c r="E10" s="3">
        <v>122</v>
      </c>
      <c r="F10" s="4">
        <f t="shared" si="6"/>
        <v>3.279569892473118</v>
      </c>
      <c r="G10" s="5">
        <f t="shared" si="0"/>
        <v>2.1942446043165469</v>
      </c>
      <c r="H10" s="5">
        <f t="shared" si="1"/>
        <v>1.5681233933161953</v>
      </c>
      <c r="I10" s="5">
        <f t="shared" si="2"/>
        <v>0.81333333333333335</v>
      </c>
      <c r="J10" s="5">
        <f t="shared" si="3"/>
        <v>1.161904761904762</v>
      </c>
      <c r="K10" s="5">
        <f t="shared" si="4"/>
        <v>1</v>
      </c>
    </row>
    <row r="13" spans="3:11">
      <c r="F13" s="6">
        <v>36.1</v>
      </c>
      <c r="G13" s="6"/>
      <c r="H13" s="6">
        <v>83.3</v>
      </c>
      <c r="I13" s="6">
        <v>144.4</v>
      </c>
      <c r="J13" s="6"/>
      <c r="K13" s="6">
        <v>111.1</v>
      </c>
    </row>
    <row r="14" spans="3:11">
      <c r="F14" s="4">
        <f>+F$13*F5</f>
        <v>36.1</v>
      </c>
      <c r="G14" s="4"/>
      <c r="H14" s="4">
        <f t="shared" ref="G14:K14" si="7">+H$13*H5</f>
        <v>39.829820051413883</v>
      </c>
      <c r="I14" s="4">
        <f t="shared" ref="I14" si="8">+I$13*I5</f>
        <v>35.811200000000007</v>
      </c>
      <c r="J14" s="4"/>
      <c r="K14" s="4">
        <f t="shared" si="7"/>
        <v>33.876393442622955</v>
      </c>
    </row>
    <row r="15" spans="3:11">
      <c r="F15" s="4">
        <f t="shared" ref="F15:K19" si="9">+F$13*F6</f>
        <v>53.955913978494628</v>
      </c>
      <c r="G15" s="4"/>
      <c r="H15" s="4">
        <f t="shared" si="9"/>
        <v>59.530591259640104</v>
      </c>
      <c r="I15" s="4">
        <f t="shared" ref="I15" si="10">+I$13*I6</f>
        <v>53.524266666666676</v>
      </c>
      <c r="J15" s="4"/>
      <c r="K15" s="4">
        <f t="shared" si="9"/>
        <v>50.63245901639344</v>
      </c>
    </row>
    <row r="16" spans="3:11">
      <c r="F16" s="4">
        <f t="shared" si="9"/>
        <v>75.499462365591398</v>
      </c>
      <c r="G16" s="4"/>
      <c r="H16" s="4">
        <f t="shared" si="9"/>
        <v>83.3</v>
      </c>
      <c r="I16" s="4">
        <f t="shared" ref="I16" si="11">+I$13*I7</f>
        <v>74.895466666666664</v>
      </c>
      <c r="J16" s="4"/>
      <c r="K16" s="4">
        <f t="shared" si="9"/>
        <v>70.849016393442611</v>
      </c>
    </row>
    <row r="17" spans="6:11">
      <c r="F17" s="4">
        <f t="shared" si="9"/>
        <v>145.56451612903226</v>
      </c>
      <c r="G17" s="4"/>
      <c r="H17" s="4">
        <f t="shared" si="9"/>
        <v>160.60411311053986</v>
      </c>
      <c r="I17" s="4">
        <f t="shared" ref="I17" si="12">+I$13*I8</f>
        <v>144.4</v>
      </c>
      <c r="J17" s="4"/>
      <c r="K17" s="4">
        <f t="shared" si="9"/>
        <v>136.59836065573771</v>
      </c>
    </row>
    <row r="18" spans="6:11">
      <c r="F18" s="4">
        <f t="shared" si="9"/>
        <v>101.89516129032258</v>
      </c>
      <c r="G18" s="4"/>
      <c r="H18" s="4">
        <f t="shared" si="9"/>
        <v>112.42287917737789</v>
      </c>
      <c r="I18" s="4">
        <f t="shared" ref="I18" si="13">+I$13*I9</f>
        <v>101.08</v>
      </c>
      <c r="J18" s="4"/>
      <c r="K18" s="4">
        <f t="shared" si="9"/>
        <v>95.618852459016381</v>
      </c>
    </row>
    <row r="19" spans="6:11">
      <c r="F19" s="4">
        <f t="shared" si="9"/>
        <v>118.39247311827957</v>
      </c>
      <c r="G19" s="4"/>
      <c r="H19" s="4">
        <f t="shared" si="9"/>
        <v>130.62467866323905</v>
      </c>
      <c r="I19" s="4">
        <f t="shared" ref="I19" si="14">+I$13*I10</f>
        <v>117.44533333333334</v>
      </c>
      <c r="J19" s="4"/>
      <c r="K19" s="4">
        <f t="shared" si="9"/>
        <v>111.1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velocity</vt:lpstr>
      <vt:lpstr>flow ratio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2024-02-16T09:49:22Z</dcterms:created>
  <dcterms:modified xsi:type="dcterms:W3CDTF">2024-02-16T11:02:40Z</dcterms:modified>
</cp:coreProperties>
</file>