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AlDas!$C$3:$S$91</definedName>
    <definedName name="_xlnm.Print_Area" localSheetId="1">'rab 2018'!$A$2:$I$41</definedName>
  </definedNames>
  <calcPr calcId="124519"/>
</workbook>
</file>

<file path=xl/calcChain.xml><?xml version="1.0" encoding="utf-8"?>
<calcChain xmlns="http://schemas.openxmlformats.org/spreadsheetml/2006/main">
  <c r="D27" i="8"/>
  <c r="N30"/>
  <c r="H27" l="1"/>
  <c r="K23" l="1"/>
  <c r="H23"/>
  <c r="H22"/>
  <c r="K21"/>
  <c r="H21"/>
  <c r="H20"/>
  <c r="M19"/>
  <c r="H19"/>
  <c r="K18"/>
  <c r="H18"/>
  <c r="H17"/>
  <c r="K16"/>
  <c r="H16"/>
  <c r="H15"/>
  <c r="M14"/>
  <c r="H14"/>
  <c r="H10"/>
  <c r="A10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H26" l="1"/>
  <c r="I28" s="1"/>
  <c r="K25"/>
  <c r="K13"/>
  <c r="H13"/>
  <c r="H12"/>
  <c r="K11"/>
  <c r="H11"/>
  <c r="M9"/>
  <c r="H9"/>
  <c r="I24" l="1"/>
  <c r="I29" s="1"/>
  <c r="I31" s="1"/>
  <c r="I32" s="1"/>
</calcChain>
</file>

<file path=xl/sharedStrings.xml><?xml version="1.0" encoding="utf-8"?>
<sst xmlns="http://schemas.openxmlformats.org/spreadsheetml/2006/main" count="84" uniqueCount="59">
  <si>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</si>
  <si>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</si>
  <si>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</si>
  <si>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</si>
  <si>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</si>
  <si>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</si>
  <si>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</si>
  <si>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</si>
  <si>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</si>
  <si>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</si>
  <si>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</si>
  <si>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</si>
  <si>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</si>
  <si>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</si>
  <si>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</si>
  <si>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</si>
  <si>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</si>
  <si>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</si>
  <si>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</si>
  <si>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</si>
  <si>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</si>
  <si>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</si>
  <si>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</si>
  <si>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</si>
  <si>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</si>
  <si>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</si>
  <si>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Muhri Fepri Iswanto</t>
  </si>
  <si>
    <t>Kadiv. Transmisi Distribusi</t>
  </si>
  <si>
    <t>keping</t>
  </si>
  <si>
    <t>batang</t>
  </si>
  <si>
    <t>meter</t>
  </si>
  <si>
    <t>kaleng</t>
  </si>
  <si>
    <t>Tukang</t>
  </si>
  <si>
    <t>hari</t>
  </si>
  <si>
    <t>tabel</t>
  </si>
  <si>
    <t>Pekerja (2 orang)</t>
  </si>
  <si>
    <t>PEMBUATAN RUANG OPERATOR</t>
  </si>
  <si>
    <t>LOKASI: BOOSTER CEMARA</t>
  </si>
  <si>
    <t>Kayu 2 x 2" x 4 meter</t>
  </si>
  <si>
    <t>Kayu 1,5 x 3" x 4 meter</t>
  </si>
  <si>
    <t>Kayu Sponing Pintu ¾ x 1" x 4 meter</t>
  </si>
  <si>
    <t>Profil kaca 1" x 2 meter, timbal balik</t>
  </si>
  <si>
    <t>Triplek 6mm, 120 x 240 cm</t>
  </si>
  <si>
    <t>Exhaust Fan Panasonic 10"</t>
  </si>
  <si>
    <t>unit</t>
  </si>
  <si>
    <t>Paku 3"</t>
  </si>
  <si>
    <t>kg</t>
  </si>
  <si>
    <t>Paku 2,5"</t>
  </si>
  <si>
    <t>Paku 1"</t>
  </si>
  <si>
    <t>Dempul gypsum + kain kasa + lem putih</t>
  </si>
  <si>
    <t>Ls</t>
  </si>
  <si>
    <t>Cat tembok Nippon + dempul dinding + kuas</t>
  </si>
  <si>
    <t>Kabel listrik NYMHY 2 x 2 mm</t>
  </si>
  <si>
    <t>Fitting + saklar + stop kontak + isolasi</t>
  </si>
  <si>
    <t>Kaca bening 6 mm ukuran 70 x 120 cm</t>
  </si>
  <si>
    <t>Silikon kaca</t>
  </si>
  <si>
    <t>botol</t>
  </si>
  <si>
    <t>Medan,     Maret 2019</t>
  </si>
  <si>
    <t>Tujuh juta empat ratus dua puluh empat ribu rupiah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</si>
</sst>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-* #,##0.00_-;\-* #,##0.00_-;_-* &quot;-&quot;??_-;_-@_-"/>
    <numFmt numFmtId="165" formatCode="0.0"/>
  </numFmts>
  <fonts count="29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4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5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0"/>
  </cellStyleXfs>
  <cellXfs count="88">
    <xf numFmtId="0" fontId="0" fillId="0" borderId="0" xfId="0"/>
    <xf numFmtId="43" fontId="17" fillId="0" borderId="0" xfId="28" applyFont="1"/>
    <xf numFmtId="0" fontId="20" fillId="0" borderId="0" xfId="0" applyFont="1" applyBorder="1"/>
    <xf numFmtId="43" fontId="18" fillId="0" borderId="0" xfId="0" applyNumberFormat="1" applyFont="1" applyBorder="1"/>
    <xf numFmtId="0" fontId="20" fillId="0" borderId="0" xfId="0" applyFont="1"/>
    <xf numFmtId="0" fontId="27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165" fontId="20" fillId="0" borderId="11" xfId="28" applyNumberFormat="1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43" fontId="20" fillId="0" borderId="11" xfId="28" applyNumberFormat="1" applyFont="1" applyBorder="1"/>
    <xf numFmtId="43" fontId="20" fillId="0" borderId="11" xfId="28" applyFont="1" applyBorder="1" applyAlignment="1">
      <alignment horizontal="center"/>
    </xf>
    <xf numFmtId="0" fontId="20" fillId="0" borderId="12" xfId="0" applyFont="1" applyBorder="1"/>
    <xf numFmtId="43" fontId="20" fillId="0" borderId="17" xfId="28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right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center"/>
    </xf>
    <xf numFmtId="0" fontId="20" fillId="0" borderId="14" xfId="0" applyFont="1" applyBorder="1" applyAlignment="1">
      <alignment horizontal="right"/>
    </xf>
    <xf numFmtId="43" fontId="20" fillId="0" borderId="12" xfId="28" applyFont="1" applyBorder="1" applyAlignment="1">
      <alignment horizontal="left"/>
    </xf>
    <xf numFmtId="0" fontId="20" fillId="0" borderId="16" xfId="0" applyFont="1" applyBorder="1"/>
    <xf numFmtId="0" fontId="20" fillId="0" borderId="17" xfId="0" applyFont="1" applyBorder="1" applyAlignment="1"/>
    <xf numFmtId="43" fontId="21" fillId="0" borderId="10" xfId="0" applyNumberFormat="1" applyFont="1" applyBorder="1"/>
    <xf numFmtId="43" fontId="22" fillId="0" borderId="14" xfId="28" applyFont="1" applyBorder="1" applyAlignment="1">
      <alignment vertical="center"/>
    </xf>
    <xf numFmtId="43" fontId="22" fillId="0" borderId="12" xfId="28" applyFont="1" applyBorder="1" applyAlignment="1">
      <alignment vertical="center"/>
    </xf>
    <xf numFmtId="43" fontId="22" fillId="0" borderId="15" xfId="28" applyFont="1" applyBorder="1" applyAlignment="1">
      <alignment vertical="center"/>
    </xf>
    <xf numFmtId="43" fontId="22" fillId="0" borderId="16" xfId="28" applyFont="1" applyBorder="1" applyAlignment="1">
      <alignment vertical="center"/>
    </xf>
    <xf numFmtId="43" fontId="23" fillId="0" borderId="17" xfId="28" applyFont="1" applyBorder="1" applyAlignment="1">
      <alignment horizontal="center" vertical="center"/>
    </xf>
    <xf numFmtId="43" fontId="22" fillId="0" borderId="17" xfId="28" applyFont="1" applyBorder="1" applyAlignment="1">
      <alignment vertical="center"/>
    </xf>
    <xf numFmtId="43" fontId="22" fillId="0" borderId="18" xfId="28" applyFont="1" applyBorder="1" applyAlignment="1">
      <alignment vertical="center"/>
    </xf>
    <xf numFmtId="43" fontId="18" fillId="0" borderId="10" xfId="0" applyNumberFormat="1" applyFont="1" applyBorder="1"/>
    <xf numFmtId="43" fontId="18" fillId="0" borderId="11" xfId="0" applyNumberFormat="1" applyFont="1" applyBorder="1"/>
    <xf numFmtId="43" fontId="20" fillId="0" borderId="12" xfId="28" applyFont="1" applyBorder="1" applyAlignment="1">
      <alignment horizontal="right"/>
    </xf>
    <xf numFmtId="43" fontId="20" fillId="0" borderId="17" xfId="28" applyFont="1" applyBorder="1" applyAlignment="1">
      <alignment horizontal="right"/>
    </xf>
    <xf numFmtId="164" fontId="18" fillId="0" borderId="13" xfId="28" applyNumberFormat="1" applyFont="1" applyBorder="1" applyAlignment="1">
      <alignment horizontal="right"/>
    </xf>
    <xf numFmtId="0" fontId="20" fillId="0" borderId="10" xfId="0" applyFont="1" applyBorder="1" applyAlignment="1"/>
    <xf numFmtId="43" fontId="20" fillId="0" borderId="10" xfId="28" applyNumberFormat="1" applyFont="1" applyBorder="1"/>
    <xf numFmtId="43" fontId="18" fillId="0" borderId="10" xfId="28" applyNumberFormat="1" applyFont="1" applyBorder="1"/>
    <xf numFmtId="0" fontId="20" fillId="0" borderId="19" xfId="0" applyFont="1" applyBorder="1"/>
    <xf numFmtId="0" fontId="20" fillId="0" borderId="0" xfId="0" applyFont="1" applyBorder="1" applyAlignment="1">
      <alignment horizontal="center"/>
    </xf>
    <xf numFmtId="43" fontId="18" fillId="0" borderId="10" xfId="28" applyFont="1" applyBorder="1"/>
    <xf numFmtId="0" fontId="18" fillId="0" borderId="13" xfId="0" applyFont="1" applyBorder="1"/>
    <xf numFmtId="0" fontId="18" fillId="0" borderId="10" xfId="0" applyFont="1" applyBorder="1"/>
    <xf numFmtId="0" fontId="24" fillId="0" borderId="0" xfId="0" applyFont="1" applyAlignment="1"/>
    <xf numFmtId="43" fontId="20" fillId="0" borderId="11" xfId="0" applyNumberFormat="1" applyFont="1" applyBorder="1" applyAlignment="1"/>
    <xf numFmtId="43" fontId="18" fillId="0" borderId="11" xfId="28" applyNumberFormat="1" applyFont="1" applyBorder="1"/>
    <xf numFmtId="43" fontId="20" fillId="0" borderId="13" xfId="28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43" fontId="20" fillId="0" borderId="13" xfId="28" applyNumberFormat="1" applyFont="1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19" fillId="0" borderId="15" xfId="0" applyFont="1" applyBorder="1"/>
    <xf numFmtId="0" fontId="20" fillId="0" borderId="20" xfId="0" applyFont="1" applyBorder="1"/>
    <xf numFmtId="0" fontId="20" fillId="0" borderId="20" xfId="0" applyFont="1" applyBorder="1" applyAlignment="1"/>
    <xf numFmtId="0" fontId="19" fillId="0" borderId="14" xfId="0" applyFont="1" applyBorder="1"/>
    <xf numFmtId="0" fontId="20" fillId="0" borderId="16" xfId="0" applyFont="1" applyBorder="1" applyAlignment="1"/>
    <xf numFmtId="43" fontId="23" fillId="0" borderId="17" xfId="28" applyFont="1" applyBorder="1" applyAlignment="1">
      <alignment horizontal="left" vertical="center"/>
    </xf>
    <xf numFmtId="164" fontId="20" fillId="0" borderId="12" xfId="28" applyNumberFormat="1" applyFont="1" applyBorder="1" applyAlignment="1">
      <alignment horizontal="center"/>
    </xf>
    <xf numFmtId="43" fontId="22" fillId="0" borderId="12" xfId="28" applyFont="1" applyBorder="1" applyAlignment="1">
      <alignment horizontal="center" vertical="center"/>
    </xf>
    <xf numFmtId="43" fontId="22" fillId="0" borderId="17" xfId="28" applyFont="1" applyBorder="1" applyAlignment="1">
      <alignment horizontal="center" vertical="center"/>
    </xf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5" fillId="0" borderId="0" xfId="43"/>
    <xf numFmtId="0" fontId="20" fillId="0" borderId="11" xfId="0" applyFont="1" applyBorder="1" applyAlignment="1">
      <alignment horizontal="right" vertical="top"/>
    </xf>
    <xf numFmtId="164" fontId="20" fillId="0" borderId="11" xfId="28" applyNumberFormat="1" applyFont="1" applyBorder="1" applyAlignment="1">
      <alignment horizontal="right" vertical="top"/>
    </xf>
    <xf numFmtId="0" fontId="20" fillId="0" borderId="20" xfId="0" applyFont="1" applyBorder="1" applyAlignment="1">
      <alignment horizontal="left" vertical="top" wrapText="1"/>
    </xf>
    <xf numFmtId="0" fontId="20" fillId="0" borderId="19" xfId="0" applyFont="1" applyBorder="1" applyAlignment="1">
      <alignment horizontal="left" vertical="top" wrapText="1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5400</xdr:row>
      <xdr:rowOff>9525</xdr:rowOff>
    </xdr:from>
    <xdr:to>
      <xdr:col>1</xdr:col>
      <xdr:colOff>593435</xdr:colOff>
      <xdr:row>5400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5489</xdr:row>
      <xdr:rowOff>161925</xdr:rowOff>
    </xdr:from>
    <xdr:to>
      <xdr:col>1</xdr:col>
      <xdr:colOff>541238</xdr:colOff>
      <xdr:row>5490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5544</xdr:row>
      <xdr:rowOff>0</xdr:rowOff>
    </xdr:from>
    <xdr:to>
      <xdr:col>1</xdr:col>
      <xdr:colOff>623534</xdr:colOff>
      <xdr:row>5544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5346</xdr:row>
      <xdr:rowOff>9525</xdr:rowOff>
    </xdr:from>
    <xdr:to>
      <xdr:col>1</xdr:col>
      <xdr:colOff>593435</xdr:colOff>
      <xdr:row>5346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5306</xdr:row>
      <xdr:rowOff>9525</xdr:rowOff>
    </xdr:from>
    <xdr:to>
      <xdr:col>1</xdr:col>
      <xdr:colOff>593435</xdr:colOff>
      <xdr:row>5306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5585</xdr:row>
      <xdr:rowOff>0</xdr:rowOff>
    </xdr:from>
    <xdr:to>
      <xdr:col>1</xdr:col>
      <xdr:colOff>474563</xdr:colOff>
      <xdr:row>5585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1093</xdr:row>
      <xdr:rowOff>180975</xdr:rowOff>
    </xdr:from>
    <xdr:to>
      <xdr:col>1</xdr:col>
      <xdr:colOff>4476750</xdr:colOff>
      <xdr:row>1096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1129</xdr:row>
      <xdr:rowOff>180975</xdr:rowOff>
    </xdr:from>
    <xdr:to>
      <xdr:col>1</xdr:col>
      <xdr:colOff>4476750</xdr:colOff>
      <xdr:row>1132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1201</xdr:row>
      <xdr:rowOff>180975</xdr:rowOff>
    </xdr:from>
    <xdr:to>
      <xdr:col>1</xdr:col>
      <xdr:colOff>4476750</xdr:colOff>
      <xdr:row>1204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1165</xdr:row>
      <xdr:rowOff>180975</xdr:rowOff>
    </xdr:from>
    <xdr:to>
      <xdr:col>1</xdr:col>
      <xdr:colOff>4476750</xdr:colOff>
      <xdr:row>1168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1240</xdr:row>
      <xdr:rowOff>72118</xdr:rowOff>
    </xdr:from>
    <xdr:to>
      <xdr:col>1</xdr:col>
      <xdr:colOff>3333751</xdr:colOff>
      <xdr:row>1241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70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40"/>
  <sheetViews>
    <sheetView tabSelected="1" zoomScale="70" zoomScaleNormal="70" workbookViewId="0">
      <selection sqref="A1:I41"/>
    </sheetView>
  </sheetViews>
  <sheetFormatPr defaultRowHeight="12"/>
  <cols>
    <col min="1" max="1" width="4.5703125" style="1" customWidth="1"/>
    <col min="2" max="2" width="20" style="1" customWidth="1"/>
    <col min="3" max="3" width="26" style="1" customWidth="1"/>
    <col min="4" max="4" width="10" style="67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75" t="s">
        <v>20</v>
      </c>
      <c r="C2" s="75"/>
      <c r="D2" s="75"/>
      <c r="E2" s="75"/>
      <c r="F2" s="75"/>
      <c r="G2" s="75"/>
      <c r="H2" s="75"/>
      <c r="I2" s="75"/>
    </row>
    <row r="3" spans="1:13" ht="24.75" customHeight="1">
      <c r="A3" s="5"/>
      <c r="B3" s="76" t="s">
        <v>36</v>
      </c>
      <c r="C3" s="76"/>
      <c r="D3" s="76"/>
      <c r="E3" s="76"/>
      <c r="F3" s="76"/>
      <c r="G3" s="76"/>
      <c r="H3" s="76"/>
      <c r="I3" s="76"/>
    </row>
    <row r="4" spans="1:13" ht="26.25">
      <c r="A4" s="47"/>
      <c r="B4" s="77" t="s">
        <v>37</v>
      </c>
      <c r="C4" s="77"/>
      <c r="D4" s="77"/>
      <c r="E4" s="77"/>
      <c r="F4" s="77"/>
      <c r="G4" s="77"/>
      <c r="H4" s="77"/>
      <c r="I4" s="77"/>
    </row>
    <row r="5" spans="1:13" ht="15.75">
      <c r="A5" s="69"/>
      <c r="B5" s="69"/>
      <c r="C5" s="69"/>
      <c r="D5" s="69"/>
      <c r="E5" s="69"/>
      <c r="F5" s="69"/>
      <c r="G5" s="69"/>
      <c r="H5" s="69"/>
      <c r="I5" s="69"/>
    </row>
    <row r="6" spans="1:13" ht="15.75">
      <c r="A6" s="78" t="s">
        <v>0</v>
      </c>
      <c r="B6" s="80" t="s">
        <v>1</v>
      </c>
      <c r="C6" s="81"/>
      <c r="D6" s="78" t="s">
        <v>2</v>
      </c>
      <c r="E6" s="78" t="s">
        <v>3</v>
      </c>
      <c r="F6" s="78" t="s">
        <v>4</v>
      </c>
      <c r="G6" s="6" t="s">
        <v>5</v>
      </c>
      <c r="H6" s="6" t="s">
        <v>6</v>
      </c>
      <c r="I6" s="6" t="s">
        <v>7</v>
      </c>
    </row>
    <row r="7" spans="1:13" ht="15.75">
      <c r="A7" s="79"/>
      <c r="B7" s="82"/>
      <c r="C7" s="83"/>
      <c r="D7" s="79"/>
      <c r="E7" s="79"/>
      <c r="F7" s="79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61" t="s">
        <v>21</v>
      </c>
      <c r="C8" s="58"/>
      <c r="D8" s="50"/>
      <c r="E8" s="8"/>
      <c r="F8" s="8"/>
      <c r="G8" s="8"/>
      <c r="H8" s="9"/>
      <c r="I8" s="10"/>
    </row>
    <row r="9" spans="1:13" s="57" customFormat="1" ht="19.5" customHeight="1">
      <c r="A9" s="53">
        <v>1</v>
      </c>
      <c r="B9" s="84" t="s">
        <v>38</v>
      </c>
      <c r="C9" s="85"/>
      <c r="D9" s="54">
        <v>25</v>
      </c>
      <c r="E9" s="53" t="s">
        <v>29</v>
      </c>
      <c r="F9" s="53" t="s">
        <v>10</v>
      </c>
      <c r="G9" s="55">
        <v>45000</v>
      </c>
      <c r="H9" s="55">
        <f>+G9*D9</f>
        <v>1125000</v>
      </c>
      <c r="I9" s="56"/>
      <c r="M9" s="57">
        <f>280000/6</f>
        <v>46666.666666666664</v>
      </c>
    </row>
    <row r="10" spans="1:13" s="57" customFormat="1" ht="19.5" customHeight="1">
      <c r="A10" s="53">
        <f>+A9+1</f>
        <v>2</v>
      </c>
      <c r="B10" s="84" t="s">
        <v>39</v>
      </c>
      <c r="C10" s="85"/>
      <c r="D10" s="54">
        <v>3</v>
      </c>
      <c r="E10" s="53" t="s">
        <v>29</v>
      </c>
      <c r="F10" s="53" t="s">
        <v>10</v>
      </c>
      <c r="G10" s="55">
        <v>55000</v>
      </c>
      <c r="H10" s="55">
        <f>+G10*D10</f>
        <v>165000</v>
      </c>
      <c r="I10" s="56"/>
    </row>
    <row r="11" spans="1:13" ht="19.5" customHeight="1">
      <c r="A11" s="53">
        <f t="shared" ref="A11:A23" si="0">+A10+1</f>
        <v>3</v>
      </c>
      <c r="B11" s="42" t="s">
        <v>40</v>
      </c>
      <c r="C11" s="59"/>
      <c r="D11" s="11">
        <v>2</v>
      </c>
      <c r="E11" s="12" t="s">
        <v>29</v>
      </c>
      <c r="F11" s="12" t="s">
        <v>10</v>
      </c>
      <c r="G11" s="21">
        <v>25000</v>
      </c>
      <c r="H11" s="21">
        <f t="shared" ref="H11" si="1">+G11*D11</f>
        <v>50000</v>
      </c>
      <c r="I11" s="48"/>
      <c r="K11" s="1">
        <f>24*3*2</f>
        <v>144</v>
      </c>
    </row>
    <row r="12" spans="1:13" s="57" customFormat="1" ht="19.5" customHeight="1">
      <c r="A12" s="53">
        <f t="shared" si="0"/>
        <v>4</v>
      </c>
      <c r="B12" s="84" t="s">
        <v>41</v>
      </c>
      <c r="C12" s="85"/>
      <c r="D12" s="54">
        <v>5</v>
      </c>
      <c r="E12" s="53" t="s">
        <v>29</v>
      </c>
      <c r="F12" s="53" t="s">
        <v>10</v>
      </c>
      <c r="G12" s="55">
        <v>10000</v>
      </c>
      <c r="H12" s="55">
        <f>G12*D12</f>
        <v>50000</v>
      </c>
      <c r="I12" s="56"/>
    </row>
    <row r="13" spans="1:13" s="57" customFormat="1" ht="19.5" customHeight="1">
      <c r="A13" s="53">
        <f t="shared" si="0"/>
        <v>5</v>
      </c>
      <c r="B13" s="84" t="s">
        <v>42</v>
      </c>
      <c r="C13" s="85"/>
      <c r="D13" s="54">
        <v>20</v>
      </c>
      <c r="E13" s="53" t="s">
        <v>28</v>
      </c>
      <c r="F13" s="53" t="s">
        <v>10</v>
      </c>
      <c r="G13" s="55">
        <v>98000</v>
      </c>
      <c r="H13" s="55">
        <f t="shared" ref="H13" si="2">+G13*D13</f>
        <v>1960000</v>
      </c>
      <c r="I13" s="56"/>
      <c r="K13" s="57">
        <f>24*3*2</f>
        <v>144</v>
      </c>
    </row>
    <row r="14" spans="1:13" s="57" customFormat="1" ht="19.5" customHeight="1">
      <c r="A14" s="53">
        <f t="shared" si="0"/>
        <v>6</v>
      </c>
      <c r="B14" s="84" t="s">
        <v>43</v>
      </c>
      <c r="C14" s="85"/>
      <c r="D14" s="54">
        <v>1</v>
      </c>
      <c r="E14" s="53" t="s">
        <v>44</v>
      </c>
      <c r="F14" s="53" t="s">
        <v>10</v>
      </c>
      <c r="G14" s="55">
        <v>475000</v>
      </c>
      <c r="H14" s="55">
        <f>+G14*D14</f>
        <v>475000</v>
      </c>
      <c r="I14" s="56"/>
      <c r="M14" s="57">
        <f>280000/6</f>
        <v>46666.666666666664</v>
      </c>
    </row>
    <row r="15" spans="1:13" s="57" customFormat="1" ht="19.5" customHeight="1">
      <c r="A15" s="53">
        <f t="shared" si="0"/>
        <v>7</v>
      </c>
      <c r="B15" s="84" t="s">
        <v>45</v>
      </c>
      <c r="C15" s="85"/>
      <c r="D15" s="54">
        <v>1</v>
      </c>
      <c r="E15" s="53" t="s">
        <v>46</v>
      </c>
      <c r="F15" s="53" t="s">
        <v>10</v>
      </c>
      <c r="G15" s="55">
        <v>16000</v>
      </c>
      <c r="H15" s="55">
        <f>+G15*D15</f>
        <v>16000</v>
      </c>
      <c r="I15" s="56"/>
    </row>
    <row r="16" spans="1:13" ht="19.5" customHeight="1">
      <c r="A16" s="53">
        <f t="shared" si="0"/>
        <v>8</v>
      </c>
      <c r="B16" s="74" t="s">
        <v>47</v>
      </c>
      <c r="C16" s="73"/>
      <c r="D16" s="11">
        <v>1</v>
      </c>
      <c r="E16" s="12" t="s">
        <v>46</v>
      </c>
      <c r="F16" s="12" t="s">
        <v>10</v>
      </c>
      <c r="G16" s="21">
        <v>16000</v>
      </c>
      <c r="H16" s="21">
        <f t="shared" ref="H16" si="3">+G16*D16</f>
        <v>16000</v>
      </c>
      <c r="I16" s="48"/>
      <c r="K16" s="1">
        <f>24*3*2</f>
        <v>144</v>
      </c>
    </row>
    <row r="17" spans="1:14" s="57" customFormat="1" ht="19.5" customHeight="1">
      <c r="A17" s="53">
        <f t="shared" si="0"/>
        <v>9</v>
      </c>
      <c r="B17" s="74" t="s">
        <v>48</v>
      </c>
      <c r="C17" s="73"/>
      <c r="D17" s="54">
        <v>1.5</v>
      </c>
      <c r="E17" s="53" t="s">
        <v>46</v>
      </c>
      <c r="F17" s="53" t="s">
        <v>10</v>
      </c>
      <c r="G17" s="55">
        <v>16000</v>
      </c>
      <c r="H17" s="55">
        <f>G17*D17</f>
        <v>24000</v>
      </c>
      <c r="I17" s="56"/>
    </row>
    <row r="18" spans="1:14" s="57" customFormat="1" ht="19.5" customHeight="1">
      <c r="A18" s="53">
        <f t="shared" si="0"/>
        <v>10</v>
      </c>
      <c r="B18" s="84" t="s">
        <v>49</v>
      </c>
      <c r="C18" s="85"/>
      <c r="D18" s="54">
        <v>1</v>
      </c>
      <c r="E18" s="53" t="s">
        <v>50</v>
      </c>
      <c r="F18" s="53" t="s">
        <v>10</v>
      </c>
      <c r="G18" s="55">
        <v>100000</v>
      </c>
      <c r="H18" s="55">
        <f t="shared" ref="H18" si="4">+G18*D18</f>
        <v>100000</v>
      </c>
      <c r="I18" s="56"/>
      <c r="K18" s="57">
        <f>24*3*2</f>
        <v>144</v>
      </c>
    </row>
    <row r="19" spans="1:14" s="57" customFormat="1" ht="19.5" customHeight="1">
      <c r="A19" s="53">
        <f t="shared" si="0"/>
        <v>11</v>
      </c>
      <c r="B19" s="84" t="s">
        <v>51</v>
      </c>
      <c r="C19" s="85"/>
      <c r="D19" s="54">
        <v>3</v>
      </c>
      <c r="E19" s="53" t="s">
        <v>31</v>
      </c>
      <c r="F19" s="53" t="s">
        <v>10</v>
      </c>
      <c r="G19" s="55">
        <v>130000</v>
      </c>
      <c r="H19" s="55">
        <f>+G19*D19</f>
        <v>390000</v>
      </c>
      <c r="I19" s="56"/>
      <c r="M19" s="57">
        <f>280000/6</f>
        <v>46666.666666666664</v>
      </c>
    </row>
    <row r="20" spans="1:14" s="57" customFormat="1" ht="19.5" customHeight="1">
      <c r="A20" s="53">
        <f t="shared" si="0"/>
        <v>12</v>
      </c>
      <c r="B20" s="84" t="s">
        <v>52</v>
      </c>
      <c r="C20" s="85"/>
      <c r="D20" s="54">
        <v>10</v>
      </c>
      <c r="E20" s="53" t="s">
        <v>30</v>
      </c>
      <c r="F20" s="53" t="s">
        <v>10</v>
      </c>
      <c r="G20" s="55">
        <v>10000</v>
      </c>
      <c r="H20" s="55">
        <f>+G20*D20</f>
        <v>100000</v>
      </c>
      <c r="I20" s="56"/>
    </row>
    <row r="21" spans="1:14" ht="19.5" customHeight="1">
      <c r="A21" s="53">
        <f t="shared" si="0"/>
        <v>13</v>
      </c>
      <c r="B21" s="84" t="s">
        <v>53</v>
      </c>
      <c r="C21" s="85"/>
      <c r="D21" s="11">
        <v>1</v>
      </c>
      <c r="E21" s="12" t="s">
        <v>50</v>
      </c>
      <c r="F21" s="12" t="s">
        <v>10</v>
      </c>
      <c r="G21" s="21">
        <v>100000</v>
      </c>
      <c r="H21" s="21">
        <f t="shared" ref="H21" si="5">+G21*D21</f>
        <v>100000</v>
      </c>
      <c r="I21" s="48"/>
      <c r="K21" s="1">
        <f>24*3*2</f>
        <v>144</v>
      </c>
    </row>
    <row r="22" spans="1:14" s="57" customFormat="1" ht="19.5" customHeight="1">
      <c r="A22" s="53">
        <f t="shared" si="0"/>
        <v>14</v>
      </c>
      <c r="B22" s="84" t="s">
        <v>54</v>
      </c>
      <c r="C22" s="85"/>
      <c r="D22" s="54">
        <v>1</v>
      </c>
      <c r="E22" s="53" t="s">
        <v>28</v>
      </c>
      <c r="F22" s="53" t="s">
        <v>10</v>
      </c>
      <c r="G22" s="55">
        <v>360000</v>
      </c>
      <c r="H22" s="55">
        <f>G22*D22</f>
        <v>360000</v>
      </c>
      <c r="I22" s="56"/>
    </row>
    <row r="23" spans="1:14" s="57" customFormat="1" ht="19.5" customHeight="1">
      <c r="A23" s="53">
        <f t="shared" si="0"/>
        <v>15</v>
      </c>
      <c r="B23" s="84" t="s">
        <v>55</v>
      </c>
      <c r="C23" s="85"/>
      <c r="D23" s="54">
        <v>1</v>
      </c>
      <c r="E23" s="53" t="s">
        <v>56</v>
      </c>
      <c r="F23" s="53" t="s">
        <v>10</v>
      </c>
      <c r="G23" s="55">
        <v>65000</v>
      </c>
      <c r="H23" s="55">
        <f t="shared" ref="H23" si="6">+G23*D23</f>
        <v>65000</v>
      </c>
      <c r="I23" s="56"/>
      <c r="K23" s="57">
        <f>24*3*2</f>
        <v>144</v>
      </c>
    </row>
    <row r="24" spans="1:14" ht="15.75">
      <c r="A24" s="39"/>
      <c r="B24" s="42"/>
      <c r="C24" s="59"/>
      <c r="D24" s="14"/>
      <c r="E24" s="12"/>
      <c r="F24" s="12"/>
      <c r="G24" s="13"/>
      <c r="H24" s="40"/>
      <c r="I24" s="41">
        <f>SUM(H9:H24)</f>
        <v>4996000</v>
      </c>
    </row>
    <row r="25" spans="1:14" ht="15.75">
      <c r="A25" s="18" t="s">
        <v>11</v>
      </c>
      <c r="B25" s="61" t="s">
        <v>12</v>
      </c>
      <c r="C25" s="58"/>
      <c r="D25" s="50"/>
      <c r="E25" s="51"/>
      <c r="F25" s="51"/>
      <c r="G25" s="52"/>
      <c r="H25" s="13"/>
      <c r="I25" s="49"/>
      <c r="K25" s="1">
        <f>21*3*2</f>
        <v>126</v>
      </c>
    </row>
    <row r="26" spans="1:14" s="57" customFormat="1" ht="18.75" customHeight="1">
      <c r="A26" s="71">
        <v>1</v>
      </c>
      <c r="B26" s="84" t="s">
        <v>32</v>
      </c>
      <c r="C26" s="85"/>
      <c r="D26" s="54">
        <v>7</v>
      </c>
      <c r="E26" s="53" t="s">
        <v>33</v>
      </c>
      <c r="F26" s="53" t="s">
        <v>34</v>
      </c>
      <c r="G26" s="72">
        <v>129950</v>
      </c>
      <c r="H26" s="72">
        <f>G26*D26</f>
        <v>909650</v>
      </c>
      <c r="I26" s="56"/>
    </row>
    <row r="27" spans="1:14" s="57" customFormat="1" ht="18.75" customHeight="1">
      <c r="A27" s="71">
        <v>1</v>
      </c>
      <c r="B27" s="84" t="s">
        <v>35</v>
      </c>
      <c r="C27" s="85"/>
      <c r="D27" s="54">
        <f>+D26</f>
        <v>7</v>
      </c>
      <c r="E27" s="53" t="s">
        <v>33</v>
      </c>
      <c r="F27" s="53" t="s">
        <v>34</v>
      </c>
      <c r="G27" s="72">
        <v>216960</v>
      </c>
      <c r="H27" s="72">
        <f>G27*D27</f>
        <v>1518720</v>
      </c>
      <c r="I27" s="56"/>
    </row>
    <row r="28" spans="1:14" ht="15.75">
      <c r="A28" s="20"/>
      <c r="B28" s="62"/>
      <c r="C28" s="60"/>
      <c r="D28" s="21"/>
      <c r="E28" s="12"/>
      <c r="F28" s="12"/>
      <c r="G28" s="19"/>
      <c r="H28" s="19"/>
      <c r="I28" s="34">
        <f>SUM(H26:H27)</f>
        <v>2428370</v>
      </c>
    </row>
    <row r="29" spans="1:14" ht="15.75">
      <c r="A29" s="22"/>
      <c r="B29" s="15"/>
      <c r="C29" s="15"/>
      <c r="D29" s="64"/>
      <c r="E29" s="23"/>
      <c r="F29" s="36"/>
      <c r="G29" s="36" t="s">
        <v>13</v>
      </c>
      <c r="H29" s="38"/>
      <c r="I29" s="35">
        <f>I24+I28</f>
        <v>7424370</v>
      </c>
    </row>
    <row r="30" spans="1:14" ht="15.75">
      <c r="A30" s="24"/>
      <c r="B30" s="25"/>
      <c r="C30" s="25"/>
      <c r="D30" s="16"/>
      <c r="E30" s="16"/>
      <c r="F30" s="17"/>
      <c r="G30" s="37"/>
      <c r="H30" s="26"/>
      <c r="I30" s="44"/>
      <c r="N30" s="1">
        <f>960+900+540</f>
        <v>2400</v>
      </c>
    </row>
    <row r="31" spans="1:14" ht="15.75">
      <c r="A31" s="27"/>
      <c r="B31" s="28" t="s">
        <v>22</v>
      </c>
      <c r="C31" s="28"/>
      <c r="D31" s="65"/>
      <c r="E31" s="28"/>
      <c r="F31" s="28"/>
      <c r="G31" s="29"/>
      <c r="H31" s="45" t="s">
        <v>14</v>
      </c>
      <c r="I31" s="9">
        <f>I29</f>
        <v>7424370</v>
      </c>
    </row>
    <row r="32" spans="1:14" ht="15.75">
      <c r="A32" s="30"/>
      <c r="B32" s="63" t="s">
        <v>58</v>
      </c>
      <c r="C32" s="31"/>
      <c r="D32" s="66"/>
      <c r="E32" s="32"/>
      <c r="F32" s="32"/>
      <c r="G32" s="33"/>
      <c r="H32" s="46" t="s">
        <v>15</v>
      </c>
      <c r="I32" s="34">
        <f>ROUND(I31,-3)</f>
        <v>7424000</v>
      </c>
    </row>
    <row r="33" spans="1:9" ht="15.75">
      <c r="A33" s="2"/>
      <c r="B33" s="2"/>
      <c r="C33" s="2"/>
      <c r="D33" s="43"/>
      <c r="E33" s="2"/>
      <c r="F33" s="2"/>
      <c r="G33" s="2"/>
      <c r="H33" s="2"/>
      <c r="I33" s="3"/>
    </row>
    <row r="34" spans="1:9" ht="15.75">
      <c r="A34" s="4"/>
      <c r="B34" s="4"/>
      <c r="C34" s="4"/>
      <c r="D34" s="68"/>
      <c r="E34" s="4"/>
      <c r="F34" s="4"/>
      <c r="G34" s="4"/>
      <c r="H34" s="86" t="s">
        <v>57</v>
      </c>
      <c r="I34" s="86"/>
    </row>
    <row r="35" spans="1:9" ht="15.75">
      <c r="A35" s="86" t="s">
        <v>16</v>
      </c>
      <c r="B35" s="86"/>
      <c r="C35" s="86"/>
      <c r="D35" s="86" t="s">
        <v>17</v>
      </c>
      <c r="E35" s="86"/>
      <c r="F35" s="86"/>
      <c r="G35" s="4"/>
      <c r="H35" s="86" t="s">
        <v>18</v>
      </c>
      <c r="I35" s="86"/>
    </row>
    <row r="36" spans="1:9" ht="15.75">
      <c r="A36" s="4"/>
      <c r="B36" s="4"/>
      <c r="C36" s="4"/>
      <c r="D36" s="68"/>
      <c r="E36" s="4"/>
      <c r="F36" s="4"/>
      <c r="G36" s="4"/>
      <c r="H36" s="4"/>
      <c r="I36" s="4"/>
    </row>
    <row r="37" spans="1:9" ht="15.75">
      <c r="A37" s="4"/>
      <c r="B37" s="4"/>
      <c r="C37" s="4"/>
      <c r="D37" s="68"/>
      <c r="E37" s="4"/>
      <c r="F37" s="4"/>
      <c r="G37" s="4"/>
      <c r="H37" s="4"/>
      <c r="I37" s="4"/>
    </row>
    <row r="38" spans="1:9" ht="15.75">
      <c r="A38" s="4"/>
      <c r="B38" s="4"/>
      <c r="C38" s="4"/>
      <c r="D38" s="68"/>
      <c r="E38" s="4"/>
      <c r="F38" s="4"/>
      <c r="G38" s="4"/>
      <c r="H38" s="4"/>
      <c r="I38" s="4"/>
    </row>
    <row r="39" spans="1:9" ht="15.75">
      <c r="A39" s="87" t="s">
        <v>24</v>
      </c>
      <c r="B39" s="87"/>
      <c r="C39" s="87"/>
      <c r="D39" s="87" t="s">
        <v>26</v>
      </c>
      <c r="E39" s="87"/>
      <c r="F39" s="87"/>
      <c r="G39" s="4"/>
      <c r="H39" s="87" t="s">
        <v>25</v>
      </c>
      <c r="I39" s="87"/>
    </row>
    <row r="40" spans="1:9" ht="15.75">
      <c r="A40" s="86" t="s">
        <v>23</v>
      </c>
      <c r="B40" s="86"/>
      <c r="C40" s="86"/>
      <c r="D40" s="86" t="s">
        <v>27</v>
      </c>
      <c r="E40" s="86"/>
      <c r="F40" s="86"/>
      <c r="G40" s="4"/>
      <c r="H40" s="86" t="s">
        <v>19</v>
      </c>
      <c r="I40" s="86"/>
    </row>
  </sheetData>
  <mergeCells count="32">
    <mergeCell ref="B22:C22"/>
    <mergeCell ref="A39:C39"/>
    <mergeCell ref="D39:F39"/>
    <mergeCell ref="H39:I39"/>
    <mergeCell ref="A40:C40"/>
    <mergeCell ref="D40:F40"/>
    <mergeCell ref="H40:I40"/>
    <mergeCell ref="B27:C27"/>
    <mergeCell ref="B9:C9"/>
    <mergeCell ref="B12:C12"/>
    <mergeCell ref="H34:I34"/>
    <mergeCell ref="A35:C35"/>
    <mergeCell ref="D35:F35"/>
    <mergeCell ref="H35:I35"/>
    <mergeCell ref="B26:C26"/>
    <mergeCell ref="B10:C10"/>
    <mergeCell ref="B13:C13"/>
    <mergeCell ref="B14:C14"/>
    <mergeCell ref="B15:C15"/>
    <mergeCell ref="B18:C18"/>
    <mergeCell ref="B19:C19"/>
    <mergeCell ref="B20:C20"/>
    <mergeCell ref="B23:C23"/>
    <mergeCell ref="B21:C21"/>
    <mergeCell ref="B2:I2"/>
    <mergeCell ref="B3:I3"/>
    <mergeCell ref="B4:I4"/>
    <mergeCell ref="A6:A7"/>
    <mergeCell ref="B6:C7"/>
    <mergeCell ref="D6:D7"/>
    <mergeCell ref="E6:E7"/>
    <mergeCell ref="F6:F7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Transdis</cp:lastModifiedBy>
  <cp:revision/>
  <cp:lastPrinted>2019-03-27T04:41:38Z</cp:lastPrinted>
  <dcterms:created xsi:type="dcterms:W3CDTF">2012-03-21T04:38:16Z</dcterms:created>
  <dcterms:modified xsi:type="dcterms:W3CDTF">2019-03-27T08:40:41Z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