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12" windowWidth="20556" windowHeight="3696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2018'!$A$2:$I$32</definedName>
  </definedNames>
  <calcPr calcId="124519"/>
</workbook>
</file>

<file path=xl/calcChain.xml><?xml version="1.0" encoding="utf-8"?>
<calcChain xmlns="http://schemas.openxmlformats.org/spreadsheetml/2006/main">
  <c r="L10" i="8"/>
  <c r="L4"/>
  <c r="P21"/>
  <c r="Q21" s="1"/>
  <c r="R21" s="1"/>
  <c r="S21" s="1"/>
  <c r="T21" s="1"/>
  <c r="U21" s="1"/>
  <c r="V21" s="1"/>
  <c r="W21" s="1"/>
  <c r="X21" s="1"/>
  <c r="D11" l="1"/>
  <c r="D9"/>
  <c r="D10" s="1"/>
  <c r="H10" s="1"/>
  <c r="L11"/>
  <c r="L12" s="1"/>
  <c r="D12" l="1"/>
  <c r="D18"/>
  <c r="H18" l="1"/>
  <c r="A12" l="1"/>
  <c r="A13" s="1"/>
  <c r="H17"/>
  <c r="I19" s="1"/>
  <c r="K15"/>
  <c r="H13"/>
  <c r="H12"/>
  <c r="H11"/>
  <c r="M9"/>
  <c r="H9"/>
  <c r="I14" l="1"/>
  <c r="I20" s="1"/>
  <c r="I22" s="1"/>
  <c r="I23" s="1"/>
  <c r="N21" s="1"/>
  <c r="V22" l="1"/>
  <c r="Q22"/>
  <c r="P22"/>
  <c r="P23" s="1"/>
  <c r="P24" s="1"/>
  <c r="X22"/>
  <c r="W22"/>
  <c r="U22"/>
  <c r="T22"/>
  <c r="S22"/>
  <c r="R22"/>
  <c r="R23" s="1"/>
  <c r="R24" s="1"/>
  <c r="W23" l="1"/>
  <c r="W24" s="1"/>
  <c r="W26" s="1"/>
  <c r="T23"/>
  <c r="T24" s="1"/>
  <c r="T25" s="1"/>
  <c r="R25"/>
  <c r="R26"/>
  <c r="V23"/>
  <c r="V24" s="1"/>
  <c r="S23"/>
  <c r="S24" s="1"/>
  <c r="U23"/>
  <c r="U24" s="1"/>
  <c r="X23"/>
  <c r="X24" s="1"/>
  <c r="Q23"/>
  <c r="Q24" s="1"/>
  <c r="Q25" l="1"/>
  <c r="Q27" s="1"/>
  <c r="Q26"/>
  <c r="P25"/>
  <c r="P27" s="1"/>
  <c r="R27"/>
  <c r="U26"/>
  <c r="U25"/>
  <c r="X25"/>
  <c r="X26"/>
  <c r="S26"/>
  <c r="S25"/>
  <c r="W25"/>
  <c r="W27" s="1"/>
  <c r="V26"/>
  <c r="V25"/>
  <c r="T26"/>
  <c r="T27" s="1"/>
  <c r="X27" l="1"/>
  <c r="V27"/>
  <c r="S27"/>
  <c r="U27"/>
  <c r="N29" l="1"/>
  <c r="B23" s="1"/>
</calcChain>
</file>

<file path=xl/sharedStrings.xml><?xml version="1.0" encoding="utf-8"?>
<sst xmlns="http://schemas.openxmlformats.org/spreadsheetml/2006/main" count="64" uniqueCount="53">
  <si>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</si>
  <si>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</si>
  <si>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</si>
  <si>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</si>
  <si>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</si>
  <si>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</si>
  <si>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</si>
  <si>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</si>
  <si>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</si>
  <si>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</si>
  <si>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</si>
  <si>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</si>
  <si>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</si>
  <si>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</si>
  <si>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</si>
  <si>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</si>
  <si>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</si>
  <si>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</si>
  <si>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</si>
  <si>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</si>
  <si>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</si>
  <si>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</si>
  <si>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</si>
  <si>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</si>
  <si>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Julfan Fadhli</t>
  </si>
  <si>
    <t>kaleng</t>
  </si>
  <si>
    <t>Tukang</t>
  </si>
  <si>
    <t>hari</t>
  </si>
  <si>
    <t>tabel</t>
  </si>
  <si>
    <t>kg</t>
  </si>
  <si>
    <t>buah</t>
  </si>
  <si>
    <t>3db</t>
  </si>
  <si>
    <t>PENGECATAN LANTAI RUANG POMPA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</si>
  <si>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</si>
  <si>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</si>
  <si>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</si>
  <si>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</si>
  <si>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</si>
  <si>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</si>
  <si>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</si>
  <si>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</si>
  <si>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Pekerja</t>
  </si>
  <si>
    <t>Skrap 2"</t>
  </si>
  <si>
    <t>cat 5kg</t>
  </si>
  <si>
    <t>Garu : 6 hari, Mabar : 4 hari, Denai : 4 hari</t>
  </si>
  <si>
    <t>LOKASI: BOOSTER GARU, MABAR dan MEDAN DENAI</t>
  </si>
  <si>
    <t>Cat lantai Sportskote - Nippon Paint @ 5kg (light blue)
- Garu .. 15 klg
- Mabar .. 5 klg
- Medan Denai .. 5 klg</t>
  </si>
  <si>
    <t>Kadiv. Transmisi Distribusi</t>
  </si>
  <si>
    <t>Rupiah</t>
  </si>
  <si>
    <t>Nurleli</t>
  </si>
  <si>
    <t>Kuas 6" kualitas baik</t>
  </si>
  <si>
    <t>Medan,     Maret 2023</t>
  </si>
  <si>
    <t>Ali Ismail Siregar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</si>
</sst>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</cellStyleXfs>
  <cellXfs count="92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5" fontId="30" fillId="0" borderId="0" xfId="28" applyFont="1"/>
    <xf numFmtId="165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164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164" fontId="1" fillId="24" borderId="0" xfId="43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28189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ColWidth="9.109375" defaultRowHeight="14.4"/>
  <cols>
    <col min="1" max="16384" width="9.10937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1"/>
  <sheetViews>
    <sheetView tabSelected="1" zoomScale="70" zoomScaleNormal="70" workbookViewId="0">
      <selection activeCell="B4" sqref="B4:I4"/>
    </sheetView>
  </sheetViews>
  <sheetFormatPr defaultColWidth="9.109375" defaultRowHeight="13.8"/>
  <cols>
    <col min="1" max="1" width="4.5546875" style="1" customWidth="1"/>
    <col min="2" max="2" width="20" style="1" customWidth="1"/>
    <col min="3" max="3" width="26" style="1" customWidth="1"/>
    <col min="4" max="4" width="10" style="65" customWidth="1"/>
    <col min="5" max="5" width="8.5546875" style="1" customWidth="1"/>
    <col min="6" max="6" width="11" style="1" customWidth="1"/>
    <col min="7" max="7" width="16.44140625" style="1" customWidth="1"/>
    <col min="8" max="8" width="18.88671875" style="1" customWidth="1"/>
    <col min="9" max="9" width="16.5546875" style="1" customWidth="1"/>
    <col min="10" max="10" width="9.109375" style="1" customWidth="1"/>
    <col min="11" max="11" width="17.44140625" style="71" bestFit="1" customWidth="1"/>
    <col min="12" max="12" width="11.6640625" style="71" bestFit="1" customWidth="1"/>
    <col min="13" max="13" width="12.109375" style="7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3" ht="33.6">
      <c r="A2" s="5"/>
      <c r="B2" s="89" t="s">
        <v>20</v>
      </c>
      <c r="C2" s="89"/>
      <c r="D2" s="89"/>
      <c r="E2" s="89"/>
      <c r="F2" s="89"/>
      <c r="G2" s="89"/>
      <c r="H2" s="89"/>
      <c r="I2" s="89"/>
    </row>
    <row r="3" spans="1:13" ht="24.75" customHeight="1">
      <c r="A3" s="5"/>
      <c r="B3" s="90" t="s">
        <v>32</v>
      </c>
      <c r="C3" s="90"/>
      <c r="D3" s="90"/>
      <c r="E3" s="90"/>
      <c r="F3" s="90"/>
      <c r="G3" s="90"/>
      <c r="H3" s="90"/>
      <c r="I3" s="90"/>
    </row>
    <row r="4" spans="1:13" ht="25.8">
      <c r="A4" s="46"/>
      <c r="B4" s="91" t="s">
        <v>45</v>
      </c>
      <c r="C4" s="91"/>
      <c r="D4" s="91"/>
      <c r="E4" s="91"/>
      <c r="F4" s="91"/>
      <c r="G4" s="91"/>
      <c r="H4" s="91"/>
      <c r="I4" s="91"/>
      <c r="K4" s="72" t="s">
        <v>35</v>
      </c>
      <c r="L4" s="72">
        <f>0.25*3.14*L3*L3</f>
        <v>0</v>
      </c>
    </row>
    <row r="5" spans="1:13" ht="15.6">
      <c r="A5" s="67"/>
      <c r="B5" s="67"/>
      <c r="C5" s="67"/>
      <c r="D5" s="67"/>
      <c r="E5" s="67"/>
      <c r="F5" s="67"/>
      <c r="G5" s="67"/>
      <c r="H5" s="67"/>
      <c r="I5" s="67"/>
    </row>
    <row r="6" spans="1:13" ht="15.6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6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6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33</v>
      </c>
    </row>
    <row r="9" spans="1:13" s="55" customFormat="1" ht="20.25" customHeight="1">
      <c r="A9" s="51">
        <v>1</v>
      </c>
      <c r="B9" s="81" t="s">
        <v>50</v>
      </c>
      <c r="C9" s="82"/>
      <c r="D9" s="52">
        <f>2*3</f>
        <v>6</v>
      </c>
      <c r="E9" s="51" t="s">
        <v>30</v>
      </c>
      <c r="F9" s="51" t="s">
        <v>10</v>
      </c>
      <c r="G9" s="53">
        <v>40000</v>
      </c>
      <c r="H9" s="53">
        <f>+G9*D9</f>
        <v>240000</v>
      </c>
      <c r="I9" s="54"/>
      <c r="K9" s="72" t="s">
        <v>34</v>
      </c>
      <c r="L9" s="72">
        <v>12.1</v>
      </c>
      <c r="M9" s="72">
        <f>280000/6</f>
        <v>46666.666666666664</v>
      </c>
    </row>
    <row r="10" spans="1:13" s="55" customFormat="1" ht="20.25" customHeight="1">
      <c r="A10" s="51">
        <v>2</v>
      </c>
      <c r="B10" s="81" t="s">
        <v>42</v>
      </c>
      <c r="C10" s="82"/>
      <c r="D10" s="52">
        <f>+D9</f>
        <v>6</v>
      </c>
      <c r="E10" s="51" t="s">
        <v>37</v>
      </c>
      <c r="F10" s="51" t="s">
        <v>10</v>
      </c>
      <c r="G10" s="53">
        <v>15000</v>
      </c>
      <c r="H10" s="53">
        <f>+G10*D10</f>
        <v>90000</v>
      </c>
      <c r="I10" s="54"/>
      <c r="K10" s="72" t="s">
        <v>35</v>
      </c>
      <c r="L10" s="72">
        <f>0.25*3.14*L9*L9</f>
        <v>114.93185</v>
      </c>
      <c r="M10" s="72"/>
    </row>
    <row r="11" spans="1:13" s="55" customFormat="1" ht="81" customHeight="1">
      <c r="A11" s="51">
        <v>3</v>
      </c>
      <c r="B11" s="81" t="s">
        <v>46</v>
      </c>
      <c r="C11" s="82"/>
      <c r="D11" s="52">
        <f>15+5+5</f>
        <v>25</v>
      </c>
      <c r="E11" s="51" t="s">
        <v>25</v>
      </c>
      <c r="F11" s="51" t="s">
        <v>10</v>
      </c>
      <c r="G11" s="53">
        <v>350000</v>
      </c>
      <c r="H11" s="53">
        <f t="shared" ref="H11" si="0">+G11*D11</f>
        <v>8750000</v>
      </c>
      <c r="I11" s="54"/>
      <c r="K11" s="72" t="s">
        <v>36</v>
      </c>
      <c r="L11" s="72" t="e">
        <f>+#REF!/1.5</f>
        <v>#REF!</v>
      </c>
      <c r="M11" s="72" t="s">
        <v>29</v>
      </c>
    </row>
    <row r="12" spans="1:13" s="55" customFormat="1" ht="20.25" customHeight="1">
      <c r="A12" s="51">
        <f t="shared" ref="A12:A13" si="1">+A11+1</f>
        <v>4</v>
      </c>
      <c r="B12" s="81" t="s">
        <v>38</v>
      </c>
      <c r="C12" s="82"/>
      <c r="D12" s="52">
        <f>+D9</f>
        <v>6</v>
      </c>
      <c r="E12" s="51" t="s">
        <v>37</v>
      </c>
      <c r="F12" s="51" t="s">
        <v>10</v>
      </c>
      <c r="G12" s="53">
        <v>35000</v>
      </c>
      <c r="H12" s="53">
        <f>G12*D12</f>
        <v>210000</v>
      </c>
      <c r="I12" s="54"/>
      <c r="K12" s="72" t="s">
        <v>43</v>
      </c>
      <c r="L12" s="72" t="e">
        <f>+L11/5</f>
        <v>#REF!</v>
      </c>
      <c r="M12" s="72" t="s">
        <v>25</v>
      </c>
    </row>
    <row r="13" spans="1:13" s="55" customFormat="1" ht="20.25" customHeight="1">
      <c r="A13" s="51">
        <f t="shared" si="1"/>
        <v>5</v>
      </c>
      <c r="B13" s="81" t="s">
        <v>39</v>
      </c>
      <c r="C13" s="82"/>
      <c r="D13" s="52">
        <v>4</v>
      </c>
      <c r="E13" s="51" t="s">
        <v>40</v>
      </c>
      <c r="F13" s="51" t="s">
        <v>10</v>
      </c>
      <c r="G13" s="53">
        <v>25000</v>
      </c>
      <c r="H13" s="53">
        <f t="shared" ref="H13" si="2">+G13*D13</f>
        <v>100000</v>
      </c>
      <c r="I13" s="54"/>
      <c r="K13" s="72"/>
      <c r="L13" s="72"/>
      <c r="M13" s="72"/>
    </row>
    <row r="14" spans="1:13" ht="15.6">
      <c r="A14" s="38"/>
      <c r="B14" s="41"/>
      <c r="C14" s="57"/>
      <c r="D14" s="13"/>
      <c r="E14" s="11"/>
      <c r="F14" s="11"/>
      <c r="G14" s="12"/>
      <c r="H14" s="39"/>
      <c r="I14" s="40">
        <f>SUM(H9:H14)</f>
        <v>9390000</v>
      </c>
    </row>
    <row r="15" spans="1:13" ht="15.6">
      <c r="A15" s="17" t="s">
        <v>11</v>
      </c>
      <c r="B15" s="59" t="s">
        <v>12</v>
      </c>
      <c r="C15" s="56"/>
      <c r="D15" s="48"/>
      <c r="E15" s="49"/>
      <c r="F15" s="49"/>
      <c r="G15" s="50"/>
      <c r="H15" s="12"/>
      <c r="I15" s="47"/>
      <c r="K15" s="71">
        <f>21*3*2</f>
        <v>126</v>
      </c>
    </row>
    <row r="16" spans="1:13" ht="15.6">
      <c r="A16" s="17"/>
      <c r="B16" s="74" t="s">
        <v>44</v>
      </c>
      <c r="C16" s="73"/>
      <c r="D16" s="13"/>
      <c r="E16" s="11"/>
      <c r="F16" s="11"/>
      <c r="G16" s="12"/>
      <c r="H16" s="12"/>
      <c r="I16" s="47"/>
    </row>
    <row r="17" spans="1:24" s="55" customFormat="1" ht="18.75" customHeight="1">
      <c r="A17" s="69">
        <v>1</v>
      </c>
      <c r="B17" s="81" t="s">
        <v>26</v>
      </c>
      <c r="C17" s="82"/>
      <c r="D17" s="52">
        <v>14</v>
      </c>
      <c r="E17" s="51" t="s">
        <v>27</v>
      </c>
      <c r="F17" s="51" t="s">
        <v>28</v>
      </c>
      <c r="G17" s="70">
        <v>129950</v>
      </c>
      <c r="H17" s="70">
        <f>G17*D17</f>
        <v>1819300</v>
      </c>
      <c r="I17" s="54"/>
      <c r="K17" s="72"/>
      <c r="L17" s="72"/>
      <c r="M17" s="72"/>
    </row>
    <row r="18" spans="1:24" s="55" customFormat="1" ht="18.75" customHeight="1">
      <c r="A18" s="69">
        <v>1</v>
      </c>
      <c r="B18" s="81" t="s">
        <v>41</v>
      </c>
      <c r="C18" s="82"/>
      <c r="D18" s="52">
        <f>+D17</f>
        <v>14</v>
      </c>
      <c r="E18" s="51" t="s">
        <v>27</v>
      </c>
      <c r="F18" s="51" t="s">
        <v>28</v>
      </c>
      <c r="G18" s="70">
        <v>108480</v>
      </c>
      <c r="H18" s="70">
        <f>G18*D18</f>
        <v>1518720</v>
      </c>
      <c r="I18" s="54"/>
      <c r="K18" s="72"/>
      <c r="L18" s="72"/>
      <c r="M18" s="72"/>
    </row>
    <row r="19" spans="1:24" ht="15.6">
      <c r="A19" s="19"/>
      <c r="B19" s="60"/>
      <c r="C19" s="58"/>
      <c r="D19" s="20"/>
      <c r="E19" s="11"/>
      <c r="F19" s="11"/>
      <c r="G19" s="18"/>
      <c r="H19" s="18"/>
      <c r="I19" s="33">
        <f>SUM(H17:H18)</f>
        <v>3338020</v>
      </c>
      <c r="K19" s="71">
        <v>99</v>
      </c>
    </row>
    <row r="20" spans="1:24" ht="15.6">
      <c r="A20" s="21"/>
      <c r="B20" s="14"/>
      <c r="C20" s="14"/>
      <c r="D20" s="62"/>
      <c r="E20" s="22"/>
      <c r="F20" s="35"/>
      <c r="G20" s="35" t="s">
        <v>13</v>
      </c>
      <c r="H20" s="37"/>
      <c r="I20" s="34">
        <f>I14+I19</f>
        <v>12728020</v>
      </c>
    </row>
    <row r="21" spans="1:24" ht="15.6">
      <c r="A21" s="23"/>
      <c r="B21" s="24"/>
      <c r="C21" s="24"/>
      <c r="D21" s="15"/>
      <c r="E21" s="15"/>
      <c r="F21" s="16"/>
      <c r="G21" s="36"/>
      <c r="H21" s="25"/>
      <c r="I21" s="43"/>
      <c r="N21" s="75">
        <f>I23</f>
        <v>12728000</v>
      </c>
      <c r="O21" s="76">
        <v>1</v>
      </c>
      <c r="P21" s="76">
        <f>+O21*10</f>
        <v>10</v>
      </c>
      <c r="Q21" s="76">
        <f t="shared" ref="Q21:X21" si="3">+P21*10</f>
        <v>100</v>
      </c>
      <c r="R21" s="76">
        <f t="shared" si="3"/>
        <v>1000</v>
      </c>
      <c r="S21" s="76">
        <f t="shared" si="3"/>
        <v>10000</v>
      </c>
      <c r="T21" s="76">
        <f t="shared" si="3"/>
        <v>100000</v>
      </c>
      <c r="U21" s="76">
        <f t="shared" si="3"/>
        <v>1000000</v>
      </c>
      <c r="V21" s="76">
        <f t="shared" si="3"/>
        <v>10000000</v>
      </c>
      <c r="W21" s="76">
        <f t="shared" si="3"/>
        <v>100000000</v>
      </c>
      <c r="X21" s="76">
        <f t="shared" si="3"/>
        <v>1000000000</v>
      </c>
    </row>
    <row r="22" spans="1:24" ht="15.6">
      <c r="A22" s="26"/>
      <c r="B22" s="27" t="s">
        <v>22</v>
      </c>
      <c r="C22" s="27"/>
      <c r="D22" s="63"/>
      <c r="E22" s="27"/>
      <c r="F22" s="27"/>
      <c r="G22" s="28"/>
      <c r="H22" s="44" t="s">
        <v>14</v>
      </c>
      <c r="I22" s="9">
        <f>I20</f>
        <v>12728020</v>
      </c>
      <c r="N22" s="77" t="s">
        <v>48</v>
      </c>
      <c r="O22" s="76">
        <v>0</v>
      </c>
      <c r="P22" s="78">
        <f>MOD(N21,P21)</f>
        <v>0</v>
      </c>
      <c r="Q22" s="78">
        <f>MOD(N21,Q21)</f>
        <v>0</v>
      </c>
      <c r="R22" s="78">
        <f>MOD(N21,R21)</f>
        <v>0</v>
      </c>
      <c r="S22" s="78">
        <f>MOD(N21,S21)</f>
        <v>8000</v>
      </c>
      <c r="T22" s="78">
        <f>MOD(N21,T21)</f>
        <v>28000</v>
      </c>
      <c r="U22" s="78">
        <f>MOD(N21,U21)</f>
        <v>728000</v>
      </c>
      <c r="V22" s="78">
        <f>MOD(N21,V21)</f>
        <v>2728000</v>
      </c>
      <c r="W22" s="78">
        <f>MOD(N21,W21)</f>
        <v>12728000</v>
      </c>
      <c r="X22" s="78">
        <f>MOD(N21,X21)</f>
        <v>12728000</v>
      </c>
    </row>
    <row r="23" spans="1:24" ht="15.6">
      <c r="A23" s="29"/>
      <c r="B23" s="61" t="str">
        <f>N29</f>
        <v>Dua Belas  Juta Tujuh Ratus Dua Puluh Delapan Ribu Rupiah</v>
      </c>
      <c r="C23" s="30"/>
      <c r="D23" s="64"/>
      <c r="E23" s="31"/>
      <c r="F23" s="31"/>
      <c r="G23" s="32"/>
      <c r="H23" s="45" t="s">
        <v>15</v>
      </c>
      <c r="I23" s="33">
        <f>ROUND(I22,-3)</f>
        <v>12728000</v>
      </c>
      <c r="N23" s="76"/>
      <c r="O23" s="76"/>
      <c r="P23" s="76">
        <f t="shared" ref="P23:U23" si="4">+P22-O22</f>
        <v>0</v>
      </c>
      <c r="Q23" s="76">
        <f t="shared" si="4"/>
        <v>0</v>
      </c>
      <c r="R23" s="76">
        <f t="shared" si="4"/>
        <v>0</v>
      </c>
      <c r="S23" s="76">
        <f t="shared" si="4"/>
        <v>8000</v>
      </c>
      <c r="T23" s="76">
        <f t="shared" si="4"/>
        <v>20000</v>
      </c>
      <c r="U23" s="76">
        <f t="shared" si="4"/>
        <v>700000</v>
      </c>
      <c r="V23" s="76">
        <f>+V22-U22</f>
        <v>2000000</v>
      </c>
      <c r="W23" s="76">
        <f t="shared" ref="W23:X23" si="5">+W22-V22</f>
        <v>10000000</v>
      </c>
      <c r="X23" s="76">
        <f t="shared" si="5"/>
        <v>0</v>
      </c>
    </row>
    <row r="24" spans="1:24" ht="15.6">
      <c r="A24" s="2"/>
      <c r="B24" s="2"/>
      <c r="C24" s="2"/>
      <c r="D24" s="42"/>
      <c r="E24" s="2"/>
      <c r="F24" s="2"/>
      <c r="G24" s="2"/>
      <c r="H24" s="2"/>
      <c r="I24" s="3"/>
      <c r="N24" s="76"/>
      <c r="O24" s="76"/>
      <c r="P24" s="76">
        <f t="shared" ref="P24:U24" si="6">+P23*10/P21</f>
        <v>0</v>
      </c>
      <c r="Q24" s="76">
        <f t="shared" si="6"/>
        <v>0</v>
      </c>
      <c r="R24" s="76">
        <f t="shared" si="6"/>
        <v>0</v>
      </c>
      <c r="S24" s="76">
        <f t="shared" si="6"/>
        <v>8</v>
      </c>
      <c r="T24" s="76">
        <f t="shared" si="6"/>
        <v>2</v>
      </c>
      <c r="U24" s="76">
        <f t="shared" si="6"/>
        <v>7</v>
      </c>
      <c r="V24" s="76">
        <f>+V23*10/V21</f>
        <v>2</v>
      </c>
      <c r="W24" s="76">
        <f t="shared" ref="W24:X24" si="7">+W23*10/W21</f>
        <v>1</v>
      </c>
      <c r="X24" s="76">
        <f t="shared" si="7"/>
        <v>0</v>
      </c>
    </row>
    <row r="25" spans="1:24" ht="15.6">
      <c r="A25" s="4"/>
      <c r="B25" s="4"/>
      <c r="C25" s="4"/>
      <c r="D25" s="66"/>
      <c r="E25" s="4"/>
      <c r="F25" s="4"/>
      <c r="G25" s="4"/>
      <c r="H25" s="80" t="s">
        <v>51</v>
      </c>
      <c r="I25" s="80"/>
      <c r="N25" s="76"/>
      <c r="O25" s="76"/>
      <c r="P25" s="76" t="str">
        <f>IF(AND(P24&gt;0,Q24&lt;&gt;1),CHOOSE(P24,"satu","dua","tiga","empat","lima","enam","tujuh","delapan","sembilan"),"")</f>
        <v/>
      </c>
      <c r="Q25" s="76" t="str">
        <f>IF(Q24&gt;0,CHOOSE(Q24,CHOOSE(P24+1,"se","se","dua","tiga","empat","lima","enam","tujuh","delapan","sembilan"),"dua","tiga","empat","lima","enam","tujuh","delapan","sembilan"),"")</f>
        <v/>
      </c>
      <c r="R25" s="76" t="str">
        <f>IF(R24&gt;0,CHOOSE(R24,"se","dua","tiga","empat","lima","enam","tujuh","delapan","sembilan"),"")</f>
        <v/>
      </c>
      <c r="S25" s="76" t="str">
        <f>IF(AND(S24&gt;0,T24&lt;&gt;1),CHOOSE(S24,"satu","dua","tiga","empat","lima","enam","tujuh","delapan","sembilan"),"")</f>
        <v>delapan</v>
      </c>
      <c r="T25" s="76" t="str">
        <f>IF(T24&gt;0,CHOOSE(T24,CHOOSE(S24+1,"se","se","dua","tiga","empat","lima","enam","tujuh","delapan","sembilan"),"dua","tiga","empat","lima","enam","tujuh","delapan","sembilan"),"")</f>
        <v>dua</v>
      </c>
      <c r="U25" s="76" t="str">
        <f>IF(U24&gt;0,CHOOSE(U24,"se","dua","tiga","empat","lima","enam","tujuh","delapan","sembilan"),"")</f>
        <v>tujuh</v>
      </c>
      <c r="V25" s="76" t="str">
        <f>IF(AND(V24&gt;0,W24&lt;&gt;1),CHOOSE(V24,"satu","dua","tiga","empat","lima","enam","tujuh","delapan","sembilan"),"")</f>
        <v/>
      </c>
      <c r="W25" s="76" t="str">
        <f>IF(W24&gt;0,CHOOSE(W24,CHOOSE(V24+1,"","se","dua","tiga","empat","lima","enam","tujuh","delapan","sembilan"),"dua","tiga","empat","lima","enam","tujuh","delapan","sembilan"),"")</f>
        <v>dua</v>
      </c>
      <c r="X25" s="76" t="str">
        <f>IF(X24&gt;0,CHOOSE(X24,"se","dua","tiga","empat","lima","enam","tujuh","delapan","sembilan"),"")</f>
        <v/>
      </c>
    </row>
    <row r="26" spans="1:24" ht="15.6">
      <c r="A26" s="80" t="s">
        <v>16</v>
      </c>
      <c r="B26" s="80"/>
      <c r="C26" s="80"/>
      <c r="D26" s="80" t="s">
        <v>17</v>
      </c>
      <c r="E26" s="80"/>
      <c r="F26" s="80"/>
      <c r="G26" s="4"/>
      <c r="H26" s="80" t="s">
        <v>18</v>
      </c>
      <c r="I26" s="80"/>
      <c r="N26" s="76"/>
      <c r="O26" s="76"/>
      <c r="P26" s="76"/>
      <c r="Q26" s="76" t="str">
        <f>IF(Q24&gt;0,IF(AND(Q24=1,P24&gt;0)," belas "," puluh "),"")</f>
        <v/>
      </c>
      <c r="R26" s="76" t="str">
        <f>IF(R24&gt;0," ratus ","")</f>
        <v/>
      </c>
      <c r="S26" s="76" t="str">
        <f>IF(SUM(S24,U24)&gt;0," ribu ","")</f>
        <v xml:space="preserve"> ribu </v>
      </c>
      <c r="T26" s="76" t="str">
        <f>IF(T24&gt;0,IF(AND(T24=1,S24&gt;0)," belas "," puluh "),"")</f>
        <v xml:space="preserve"> puluh </v>
      </c>
      <c r="U26" s="76" t="str">
        <f>IF(U24&gt;0," ratus ","")</f>
        <v xml:space="preserve"> ratus </v>
      </c>
      <c r="V26" s="76" t="str">
        <f>IF(SUM(V24,X24)&gt;0," juta ","")</f>
        <v xml:space="preserve"> juta </v>
      </c>
      <c r="W26" s="76" t="str">
        <f>IF(W24&gt;0,IF(AND(W24=1,V24&gt;0)," belas "," puluh "),"")</f>
        <v xml:space="preserve"> belas </v>
      </c>
      <c r="X26" s="76" t="str">
        <f>IF(X24&gt;0," ratus ","")</f>
        <v/>
      </c>
    </row>
    <row r="27" spans="1:24" ht="15.6">
      <c r="A27" s="4"/>
      <c r="B27" s="4"/>
      <c r="C27" s="4"/>
      <c r="D27" s="66"/>
      <c r="E27" s="4"/>
      <c r="F27" s="4"/>
      <c r="G27" s="4"/>
      <c r="H27" s="4"/>
      <c r="I27" s="4"/>
      <c r="N27" s="76"/>
      <c r="O27" s="76"/>
      <c r="P27" s="76" t="str">
        <f>CONCATENATE(P25,P20)</f>
        <v/>
      </c>
      <c r="Q27" s="76" t="str">
        <f t="shared" ref="Q27:X27" si="8">CONCATENATE(Q25,Q26)</f>
        <v/>
      </c>
      <c r="R27" s="76" t="str">
        <f t="shared" si="8"/>
        <v/>
      </c>
      <c r="S27" s="76" t="str">
        <f t="shared" si="8"/>
        <v xml:space="preserve">delapan ribu </v>
      </c>
      <c r="T27" s="76" t="str">
        <f t="shared" si="8"/>
        <v xml:space="preserve">dua puluh </v>
      </c>
      <c r="U27" s="76" t="str">
        <f t="shared" si="8"/>
        <v xml:space="preserve">tujuh ratus </v>
      </c>
      <c r="V27" s="76" t="str">
        <f t="shared" si="8"/>
        <v xml:space="preserve"> juta </v>
      </c>
      <c r="W27" s="76" t="str">
        <f t="shared" si="8"/>
        <v xml:space="preserve">dua belas </v>
      </c>
      <c r="X27" s="76" t="str">
        <f t="shared" si="8"/>
        <v/>
      </c>
    </row>
    <row r="28" spans="1:24" ht="15.6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5.6">
      <c r="A29" s="4"/>
      <c r="B29" s="4"/>
      <c r="C29" s="4"/>
      <c r="D29" s="66"/>
      <c r="E29" s="4"/>
      <c r="F29" s="4"/>
      <c r="G29" s="4"/>
      <c r="H29" s="4"/>
      <c r="I29" s="4"/>
      <c r="N29" s="77" t="str">
        <f>PROPER(CONCATENATE(X27,W27,V27,U27,T27,S27,R27,Q27,P27,N22))</f>
        <v>Dua Belas  Juta Tujuh Ratus Dua Puluh Delapan Ribu Rupiah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6">
      <c r="A30" s="79" t="s">
        <v>49</v>
      </c>
      <c r="B30" s="79"/>
      <c r="C30" s="79"/>
      <c r="D30" s="79" t="s">
        <v>52</v>
      </c>
      <c r="E30" s="79"/>
      <c r="F30" s="79"/>
      <c r="G30" s="4"/>
      <c r="H30" s="79" t="s">
        <v>24</v>
      </c>
      <c r="I30" s="79"/>
    </row>
    <row r="31" spans="1:24" ht="15.6">
      <c r="A31" s="80" t="s">
        <v>23</v>
      </c>
      <c r="B31" s="80"/>
      <c r="C31" s="80"/>
      <c r="D31" s="80" t="s">
        <v>47</v>
      </c>
      <c r="E31" s="80"/>
      <c r="F31" s="80"/>
      <c r="G31" s="4"/>
      <c r="H31" s="80" t="s">
        <v>19</v>
      </c>
      <c r="I31" s="80"/>
    </row>
  </sheetData>
  <mergeCells count="25">
    <mergeCell ref="B11:C11"/>
    <mergeCell ref="B10:C10"/>
    <mergeCell ref="B2:I2"/>
    <mergeCell ref="B3:I3"/>
    <mergeCell ref="B4:I4"/>
    <mergeCell ref="B9:C9"/>
    <mergeCell ref="A6:A7"/>
    <mergeCell ref="B6:C7"/>
    <mergeCell ref="D6:D7"/>
    <mergeCell ref="E6:E7"/>
    <mergeCell ref="F6:F7"/>
    <mergeCell ref="B12:C12"/>
    <mergeCell ref="H25:I25"/>
    <mergeCell ref="A26:C26"/>
    <mergeCell ref="D26:F26"/>
    <mergeCell ref="H26:I26"/>
    <mergeCell ref="B17:C17"/>
    <mergeCell ref="B13:C13"/>
    <mergeCell ref="B18:C18"/>
    <mergeCell ref="A30:C30"/>
    <mergeCell ref="D30:F30"/>
    <mergeCell ref="H30:I30"/>
    <mergeCell ref="A31:C31"/>
    <mergeCell ref="D31:F31"/>
    <mergeCell ref="H31:I31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4.4"/>
  <sheetData>
    <row r="6" spans="3:7">
      <c r="C6">
        <v>5</v>
      </c>
      <c r="D6">
        <v>10</v>
      </c>
      <c r="E6" t="s">
        <v>31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2022-04-27T03:50:05Z</cp:lastPrinted>
  <dcterms:created xsi:type="dcterms:W3CDTF">2012-03-21T04:38:16Z</dcterms:created>
  <dcterms:modified xsi:type="dcterms:W3CDTF">2023-02-27T08:25:00Z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