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1944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2018'!$A$2:$I$28</definedName>
  </definedNames>
  <calcPr calcId="125725"/>
</workbook>
</file>

<file path=xl/calcChain.xml><?xml version="1.0" encoding="utf-8"?>
<calcChain xmlns="http://schemas.openxmlformats.org/spreadsheetml/2006/main">
  <c r="A10" i="8"/>
  <c r="P20"/>
  <c r="Q20" s="1"/>
  <c r="R20" s="1"/>
  <c r="S20" s="1"/>
  <c r="T20" s="1"/>
  <c r="U20" s="1"/>
  <c r="V20" l="1"/>
  <c r="W20" s="1"/>
  <c r="X20" s="1"/>
  <c r="H14" l="1"/>
  <c r="I15" s="1"/>
  <c r="K13"/>
  <c r="K10"/>
  <c r="H10"/>
  <c r="M9"/>
  <c r="H9"/>
  <c r="I12" l="1"/>
  <c r="I16" s="1"/>
  <c r="I18" s="1"/>
  <c r="I19" s="1"/>
  <c r="N20" s="1"/>
  <c r="Q21" l="1"/>
  <c r="Q22" s="1"/>
  <c r="Q23" s="1"/>
  <c r="P21"/>
  <c r="P22" s="1"/>
  <c r="P23" s="1"/>
  <c r="R21"/>
  <c r="T21"/>
  <c r="S21"/>
  <c r="S22" s="1"/>
  <c r="S23" s="1"/>
  <c r="U21"/>
  <c r="X21"/>
  <c r="W21"/>
  <c r="V21"/>
  <c r="V22" s="1"/>
  <c r="V23" s="1"/>
  <c r="P24" l="1"/>
  <c r="P26" s="1"/>
  <c r="W22"/>
  <c r="W23" s="1"/>
  <c r="T22"/>
  <c r="T23" s="1"/>
  <c r="T24" s="1"/>
  <c r="S24"/>
  <c r="S25"/>
  <c r="Q25"/>
  <c r="Q24"/>
  <c r="V24"/>
  <c r="U22"/>
  <c r="U23" s="1"/>
  <c r="X22"/>
  <c r="X23" s="1"/>
  <c r="R22"/>
  <c r="R23" s="1"/>
  <c r="W25"/>
  <c r="W24"/>
  <c r="Q26" l="1"/>
  <c r="T25"/>
  <c r="T26" s="1"/>
  <c r="V25"/>
  <c r="X24"/>
  <c r="X25"/>
  <c r="R24"/>
  <c r="R25"/>
  <c r="S26"/>
  <c r="U25"/>
  <c r="U24"/>
  <c r="V26"/>
  <c r="W26"/>
  <c r="X26" l="1"/>
  <c r="U26"/>
  <c r="R26"/>
  <c r="N28" l="1"/>
  <c r="B19" s="1"/>
</calcChain>
</file>

<file path=xl/sharedStrings.xml><?xml version="1.0" encoding="utf-8"?>
<sst xmlns="http://schemas.openxmlformats.org/spreadsheetml/2006/main" count="42" uniqueCount="37">
  <si>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</si>
  <si>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</si>
  <si>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</si>
  <si>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</si>
  <si>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</si>
  <si>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</si>
  <si>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</si>
  <si>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</si>
  <si>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</si>
  <si>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</si>
  <si>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</si>
  <si>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</si>
  <si>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</si>
  <si>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</si>
  <si>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</si>
  <si>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</si>
  <si>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</si>
  <si>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</si>
  <si>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</si>
  <si>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</si>
  <si>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</si>
  <si>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</si>
  <si>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</si>
  <si>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</si>
  <si>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</si>
  <si>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</si>
  <si>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</si>
  <si>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</si>
  <si>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Asesoris pemasangan (skun, kabel ties, paku klem kabel, isolasi scotch)</t>
  </si>
  <si>
    <t>Pemasangan sensor di lokasi, kalibrasi, dan setting plc</t>
  </si>
  <si>
    <t>Rupiah</t>
  </si>
  <si>
    <t>PEMASANGAN SENSOR LEVEL ELEKTRONIK PADA TANGKI SOLAR</t>
  </si>
  <si>
    <t>Nurleli</t>
  </si>
  <si>
    <t>LOKASI: BOOSTER PUMP LAU BENG KLEWANG</t>
  </si>
  <si>
    <t>Medan,   Juli 2022</t>
  </si>
  <si>
    <t>Muhri Fepri Iswanto</t>
  </si>
  <si>
    <t>Kadiv. Transmisi Distribusi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</si>
</sst>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41" fontId="30" fillId="0" borderId="0" applyFont="0" applyFill="0" applyBorder="0" applyAlignment="0" applyProtection="0"/>
  </cellStyleXfs>
  <cellXfs count="88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41" fontId="31" fillId="24" borderId="0" xfId="44" applyFont="1" applyFill="1"/>
    <xf numFmtId="0" fontId="1" fillId="24" borderId="0" xfId="43" applyFont="1" applyFill="1" applyAlignment="1"/>
    <xf numFmtId="0" fontId="31" fillId="24" borderId="0" xfId="43" applyFont="1" applyFill="1" applyAlignment="1"/>
    <xf numFmtId="41" fontId="1" fillId="24" borderId="0" xfId="43" applyNumberFormat="1" applyFont="1" applyFill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5387</xdr:row>
      <xdr:rowOff>9525</xdr:rowOff>
    </xdr:from>
    <xdr:to>
      <xdr:col>1</xdr:col>
      <xdr:colOff>593435</xdr:colOff>
      <xdr:row>5387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5476</xdr:row>
      <xdr:rowOff>161925</xdr:rowOff>
    </xdr:from>
    <xdr:to>
      <xdr:col>1</xdr:col>
      <xdr:colOff>541238</xdr:colOff>
      <xdr:row>5477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5531</xdr:row>
      <xdr:rowOff>0</xdr:rowOff>
    </xdr:from>
    <xdr:to>
      <xdr:col>1</xdr:col>
      <xdr:colOff>623534</xdr:colOff>
      <xdr:row>5531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5333</xdr:row>
      <xdr:rowOff>9525</xdr:rowOff>
    </xdr:from>
    <xdr:to>
      <xdr:col>1</xdr:col>
      <xdr:colOff>593435</xdr:colOff>
      <xdr:row>5333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5293</xdr:row>
      <xdr:rowOff>9525</xdr:rowOff>
    </xdr:from>
    <xdr:to>
      <xdr:col>1</xdr:col>
      <xdr:colOff>593435</xdr:colOff>
      <xdr:row>5293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5572</xdr:row>
      <xdr:rowOff>0</xdr:rowOff>
    </xdr:from>
    <xdr:to>
      <xdr:col>1</xdr:col>
      <xdr:colOff>474563</xdr:colOff>
      <xdr:row>5572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1080</xdr:row>
      <xdr:rowOff>180975</xdr:rowOff>
    </xdr:from>
    <xdr:to>
      <xdr:col>1</xdr:col>
      <xdr:colOff>4476750</xdr:colOff>
      <xdr:row>1083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1116</xdr:row>
      <xdr:rowOff>180975</xdr:rowOff>
    </xdr:from>
    <xdr:to>
      <xdr:col>1</xdr:col>
      <xdr:colOff>4476750</xdr:colOff>
      <xdr:row>1119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1188</xdr:row>
      <xdr:rowOff>180975</xdr:rowOff>
    </xdr:from>
    <xdr:to>
      <xdr:col>1</xdr:col>
      <xdr:colOff>4476750</xdr:colOff>
      <xdr:row>1191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1152</xdr:row>
      <xdr:rowOff>180975</xdr:rowOff>
    </xdr:from>
    <xdr:to>
      <xdr:col>1</xdr:col>
      <xdr:colOff>4476750</xdr:colOff>
      <xdr:row>1155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1227</xdr:row>
      <xdr:rowOff>72118</xdr:rowOff>
    </xdr:from>
    <xdr:to>
      <xdr:col>1</xdr:col>
      <xdr:colOff>3333751</xdr:colOff>
      <xdr:row>1228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28"/>
  <sheetViews>
    <sheetView tabSelected="1" zoomScale="70" zoomScaleNormal="70" workbookViewId="0">
      <selection activeCell="K22" sqref="K22"/>
    </sheetView>
  </sheetViews>
  <sheetFormatPr defaultRowHeight="12"/>
  <cols>
    <col min="1" max="1" width="4.5703125" style="1" customWidth="1"/>
    <col min="2" max="2" width="20" style="1" customWidth="1"/>
    <col min="3" max="3" width="25.85546875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5" t="s">
        <v>21</v>
      </c>
      <c r="C2" s="75"/>
      <c r="D2" s="75"/>
      <c r="E2" s="75"/>
      <c r="F2" s="75"/>
      <c r="G2" s="75"/>
      <c r="H2" s="75"/>
      <c r="I2" s="75"/>
    </row>
    <row r="3" spans="1:13" ht="24.75" customHeight="1">
      <c r="A3" s="5"/>
      <c r="B3" s="76" t="s">
        <v>31</v>
      </c>
      <c r="C3" s="76"/>
      <c r="D3" s="76"/>
      <c r="E3" s="76"/>
      <c r="F3" s="76"/>
      <c r="G3" s="76"/>
      <c r="H3" s="76"/>
      <c r="I3" s="76"/>
    </row>
    <row r="4" spans="1:13" ht="26.25">
      <c r="A4" s="46"/>
      <c r="B4" s="77" t="s">
        <v>33</v>
      </c>
      <c r="C4" s="77"/>
      <c r="D4" s="77"/>
      <c r="E4" s="77"/>
      <c r="F4" s="77"/>
      <c r="G4" s="77"/>
      <c r="H4" s="77"/>
      <c r="I4" s="77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78" t="s">
        <v>0</v>
      </c>
      <c r="B6" s="80" t="s">
        <v>1</v>
      </c>
      <c r="C6" s="81"/>
      <c r="D6" s="78" t="s">
        <v>2</v>
      </c>
      <c r="E6" s="78" t="s">
        <v>3</v>
      </c>
      <c r="F6" s="78" t="s">
        <v>4</v>
      </c>
      <c r="G6" s="6" t="s">
        <v>5</v>
      </c>
      <c r="H6" s="6" t="s">
        <v>6</v>
      </c>
      <c r="I6" s="6" t="s">
        <v>7</v>
      </c>
    </row>
    <row r="7" spans="1:13" ht="15.75">
      <c r="A7" s="79"/>
      <c r="B7" s="82"/>
      <c r="C7" s="83"/>
      <c r="D7" s="79"/>
      <c r="E7" s="79"/>
      <c r="F7" s="79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23</v>
      </c>
      <c r="C8" s="56"/>
      <c r="D8" s="48"/>
      <c r="E8" s="8"/>
      <c r="F8" s="8"/>
      <c r="G8" s="8"/>
      <c r="H8" s="9"/>
      <c r="I8" s="10"/>
    </row>
    <row r="9" spans="1:13" s="55" customFormat="1" ht="69" customHeight="1">
      <c r="A9" s="51">
        <v>1</v>
      </c>
      <c r="B9" s="84" t="s">
        <v>27</v>
      </c>
      <c r="C9" s="85"/>
      <c r="D9" s="52">
        <v>1</v>
      </c>
      <c r="E9" s="51" t="s">
        <v>22</v>
      </c>
      <c r="F9" s="51" t="s">
        <v>10</v>
      </c>
      <c r="G9" s="53">
        <v>17182000</v>
      </c>
      <c r="H9" s="53">
        <f>+G9*D9</f>
        <v>17182000</v>
      </c>
      <c r="I9" s="54"/>
      <c r="M9" s="55">
        <f>280000/6</f>
        <v>46666.666666666664</v>
      </c>
    </row>
    <row r="10" spans="1:13" s="55" customFormat="1" ht="18" customHeight="1">
      <c r="A10" s="51">
        <f>+A9+1</f>
        <v>2</v>
      </c>
      <c r="B10" s="84" t="s">
        <v>28</v>
      </c>
      <c r="C10" s="85"/>
      <c r="D10" s="52">
        <v>1</v>
      </c>
      <c r="E10" s="51" t="s">
        <v>20</v>
      </c>
      <c r="F10" s="51" t="s">
        <v>10</v>
      </c>
      <c r="G10" s="53">
        <v>200000</v>
      </c>
      <c r="H10" s="53">
        <f t="shared" ref="H10" si="0">+G10*D10</f>
        <v>200000</v>
      </c>
      <c r="I10" s="54"/>
      <c r="K10" s="55">
        <f>24*3*2</f>
        <v>144</v>
      </c>
    </row>
    <row r="11" spans="1:13" s="55" customFormat="1" ht="18" customHeight="1">
      <c r="A11" s="11"/>
      <c r="B11" s="84"/>
      <c r="C11" s="85"/>
      <c r="D11" s="52"/>
      <c r="E11" s="51"/>
      <c r="F11" s="51"/>
      <c r="G11" s="53"/>
      <c r="H11" s="53"/>
      <c r="I11" s="54"/>
    </row>
    <row r="12" spans="1:13" ht="15.75">
      <c r="A12" s="38"/>
      <c r="B12" s="41"/>
      <c r="C12" s="57"/>
      <c r="D12" s="13"/>
      <c r="E12" s="11"/>
      <c r="F12" s="11"/>
      <c r="G12" s="12"/>
      <c r="H12" s="39"/>
      <c r="I12" s="40">
        <f>SUM(H9:H12)</f>
        <v>17382000</v>
      </c>
    </row>
    <row r="13" spans="1:13" ht="15.75">
      <c r="A13" s="17" t="s">
        <v>11</v>
      </c>
      <c r="B13" s="59" t="s">
        <v>12</v>
      </c>
      <c r="C13" s="56"/>
      <c r="D13" s="48"/>
      <c r="E13" s="49"/>
      <c r="F13" s="49"/>
      <c r="G13" s="50"/>
      <c r="H13" s="12"/>
      <c r="I13" s="47"/>
      <c r="K13" s="1">
        <f>21*3*2</f>
        <v>126</v>
      </c>
    </row>
    <row r="14" spans="1:13" s="55" customFormat="1" ht="57" customHeight="1">
      <c r="A14" s="69">
        <v>1</v>
      </c>
      <c r="B14" s="84" t="s">
        <v>29</v>
      </c>
      <c r="C14" s="85"/>
      <c r="D14" s="52">
        <v>1</v>
      </c>
      <c r="E14" s="51" t="s">
        <v>20</v>
      </c>
      <c r="F14" s="51" t="s">
        <v>20</v>
      </c>
      <c r="G14" s="70">
        <v>1500000</v>
      </c>
      <c r="H14" s="70">
        <f>G14*D14</f>
        <v>1500000</v>
      </c>
      <c r="I14" s="54"/>
    </row>
    <row r="15" spans="1:13" ht="15.75">
      <c r="A15" s="19"/>
      <c r="B15" s="60"/>
      <c r="C15" s="58"/>
      <c r="D15" s="20"/>
      <c r="E15" s="11"/>
      <c r="F15" s="11"/>
      <c r="G15" s="18"/>
      <c r="H15" s="18"/>
      <c r="I15" s="33">
        <f>SUM(H14:H14)</f>
        <v>1500000</v>
      </c>
    </row>
    <row r="16" spans="1:13" ht="15.75">
      <c r="A16" s="21"/>
      <c r="B16" s="14"/>
      <c r="C16" s="14"/>
      <c r="D16" s="62"/>
      <c r="E16" s="22"/>
      <c r="F16" s="35"/>
      <c r="G16" s="35" t="s">
        <v>13</v>
      </c>
      <c r="H16" s="37"/>
      <c r="I16" s="34">
        <f>I12+I15</f>
        <v>18882000</v>
      </c>
    </row>
    <row r="17" spans="1:24" ht="15.75">
      <c r="A17" s="23"/>
      <c r="B17" s="24"/>
      <c r="C17" s="24"/>
      <c r="D17" s="15"/>
      <c r="E17" s="15"/>
      <c r="F17" s="16"/>
      <c r="G17" s="36"/>
      <c r="H17" s="25"/>
      <c r="I17" s="43"/>
    </row>
    <row r="18" spans="1:24" ht="15.75">
      <c r="A18" s="26"/>
      <c r="B18" s="27" t="s">
        <v>24</v>
      </c>
      <c r="C18" s="27"/>
      <c r="D18" s="63"/>
      <c r="E18" s="27"/>
      <c r="F18" s="27"/>
      <c r="G18" s="28"/>
      <c r="H18" s="44" t="s">
        <v>14</v>
      </c>
      <c r="I18" s="9">
        <f>I16</f>
        <v>18882000</v>
      </c>
    </row>
    <row r="19" spans="1:24" ht="15.75">
      <c r="A19" s="29"/>
      <c r="B19" s="61" t="str">
        <f>+N28</f>
        <v>Delapan Belas  Juta Delapan Ratus Delapan Puluh Dua Ribu Rupiah</v>
      </c>
      <c r="C19" s="30"/>
      <c r="D19" s="64"/>
      <c r="E19" s="31"/>
      <c r="F19" s="31"/>
      <c r="G19" s="32"/>
      <c r="H19" s="45" t="s">
        <v>15</v>
      </c>
      <c r="I19" s="33">
        <f>ROUND(I18,-3)</f>
        <v>18882000</v>
      </c>
    </row>
    <row r="20" spans="1:24" ht="15.75">
      <c r="A20" s="2"/>
      <c r="B20" s="2"/>
      <c r="C20" s="2"/>
      <c r="D20" s="42"/>
      <c r="E20" s="2"/>
      <c r="F20" s="2"/>
      <c r="G20" s="2"/>
      <c r="H20" s="2"/>
      <c r="I20" s="3"/>
      <c r="N20" s="71">
        <f>+I19</f>
        <v>18882000</v>
      </c>
      <c r="O20" s="72">
        <v>1</v>
      </c>
      <c r="P20" s="72">
        <f>+O20*10</f>
        <v>10</v>
      </c>
      <c r="Q20" s="72">
        <f t="shared" ref="Q20:X20" si="1">+P20*10</f>
        <v>100</v>
      </c>
      <c r="R20" s="72">
        <f t="shared" si="1"/>
        <v>1000</v>
      </c>
      <c r="S20" s="72">
        <f t="shared" si="1"/>
        <v>10000</v>
      </c>
      <c r="T20" s="72">
        <f t="shared" si="1"/>
        <v>100000</v>
      </c>
      <c r="U20" s="72">
        <f t="shared" si="1"/>
        <v>1000000</v>
      </c>
      <c r="V20" s="72">
        <f t="shared" si="1"/>
        <v>10000000</v>
      </c>
      <c r="W20" s="72">
        <f t="shared" si="1"/>
        <v>100000000</v>
      </c>
      <c r="X20" s="72">
        <f t="shared" si="1"/>
        <v>1000000000</v>
      </c>
    </row>
    <row r="21" spans="1:24" ht="15.75">
      <c r="A21" s="4"/>
      <c r="B21" s="4"/>
      <c r="C21" s="4"/>
      <c r="D21" s="66"/>
      <c r="E21" s="4"/>
      <c r="F21" s="4"/>
      <c r="G21" s="4"/>
      <c r="H21" s="86" t="s">
        <v>34</v>
      </c>
      <c r="I21" s="86"/>
      <c r="N21" s="73" t="s">
        <v>30</v>
      </c>
      <c r="O21" s="72">
        <v>0</v>
      </c>
      <c r="P21" s="74">
        <f>MOD(N20,P20)</f>
        <v>0</v>
      </c>
      <c r="Q21" s="74">
        <f>MOD(N20,Q20)</f>
        <v>0</v>
      </c>
      <c r="R21" s="74">
        <f>MOD(N20,R20)</f>
        <v>0</v>
      </c>
      <c r="S21" s="74">
        <f>MOD(N20,S20)</f>
        <v>2000</v>
      </c>
      <c r="T21" s="74">
        <f>MOD(N20,T20)</f>
        <v>82000</v>
      </c>
      <c r="U21" s="74">
        <f>MOD(N20,U20)</f>
        <v>882000</v>
      </c>
      <c r="V21" s="74">
        <f>MOD(N20,V20)</f>
        <v>8882000</v>
      </c>
      <c r="W21" s="74">
        <f>MOD(N20,W20)</f>
        <v>18882000</v>
      </c>
      <c r="X21" s="74">
        <f>MOD(N20,X20)</f>
        <v>18882000</v>
      </c>
    </row>
    <row r="22" spans="1:24" ht="15.75">
      <c r="A22" s="86" t="s">
        <v>16</v>
      </c>
      <c r="B22" s="86"/>
      <c r="C22" s="86"/>
      <c r="D22" s="86" t="s">
        <v>17</v>
      </c>
      <c r="E22" s="86"/>
      <c r="F22" s="86"/>
      <c r="G22" s="4"/>
      <c r="H22" s="86" t="s">
        <v>18</v>
      </c>
      <c r="I22" s="86"/>
      <c r="N22" s="72"/>
      <c r="O22" s="72"/>
      <c r="P22" s="72">
        <f t="shared" ref="P22:U22" si="2">+P21-O21</f>
        <v>0</v>
      </c>
      <c r="Q22" s="72">
        <f t="shared" si="2"/>
        <v>0</v>
      </c>
      <c r="R22" s="72">
        <f t="shared" si="2"/>
        <v>0</v>
      </c>
      <c r="S22" s="72">
        <f t="shared" si="2"/>
        <v>2000</v>
      </c>
      <c r="T22" s="72">
        <f t="shared" si="2"/>
        <v>80000</v>
      </c>
      <c r="U22" s="72">
        <f t="shared" si="2"/>
        <v>800000</v>
      </c>
      <c r="V22" s="72">
        <f>+V21-U21</f>
        <v>8000000</v>
      </c>
      <c r="W22" s="72">
        <f t="shared" ref="W22:X22" si="3">+W21-V21</f>
        <v>10000000</v>
      </c>
      <c r="X22" s="72">
        <f t="shared" si="3"/>
        <v>0</v>
      </c>
    </row>
    <row r="23" spans="1:24" ht="15.75">
      <c r="A23" s="4"/>
      <c r="B23" s="4"/>
      <c r="C23" s="4"/>
      <c r="D23" s="66"/>
      <c r="E23" s="4"/>
      <c r="F23" s="4"/>
      <c r="G23" s="4"/>
      <c r="H23" s="4"/>
      <c r="I23" s="4"/>
      <c r="N23" s="72"/>
      <c r="O23" s="72"/>
      <c r="P23" s="72">
        <f t="shared" ref="P23:U23" si="4">+P22*10/P20</f>
        <v>0</v>
      </c>
      <c r="Q23" s="72">
        <f t="shared" si="4"/>
        <v>0</v>
      </c>
      <c r="R23" s="72">
        <f t="shared" si="4"/>
        <v>0</v>
      </c>
      <c r="S23" s="72">
        <f t="shared" si="4"/>
        <v>2</v>
      </c>
      <c r="T23" s="72">
        <f t="shared" si="4"/>
        <v>8</v>
      </c>
      <c r="U23" s="72">
        <f t="shared" si="4"/>
        <v>8</v>
      </c>
      <c r="V23" s="72">
        <f>+V22*10/V20</f>
        <v>8</v>
      </c>
      <c r="W23" s="72">
        <f t="shared" ref="W23:X23" si="5">+W22*10/W20</f>
        <v>1</v>
      </c>
      <c r="X23" s="72">
        <f t="shared" si="5"/>
        <v>0</v>
      </c>
    </row>
    <row r="24" spans="1:24" ht="15.75">
      <c r="A24" s="4"/>
      <c r="B24" s="4"/>
      <c r="C24" s="4"/>
      <c r="D24" s="66"/>
      <c r="E24" s="4"/>
      <c r="F24" s="4"/>
      <c r="G24" s="4"/>
      <c r="H24" s="4"/>
      <c r="I24" s="4"/>
      <c r="N24" s="72"/>
      <c r="O24" s="72"/>
      <c r="P24" s="72" t="str">
        <f>IF(AND(P23&gt;0,Q23&lt;&gt;1),CHOOSE(P23,"satu","dua","tiga","empat","lima","enam","tujuh","delapan","sembilan"),"")</f>
        <v/>
      </c>
      <c r="Q24" s="72" t="str">
        <f>IF(Q23&gt;0,CHOOSE(Q23,CHOOSE(P23+1,"se","se","dua","tiga","empat","lima","enam","tujuh","delapan","sembilan"),"dua","tiga","empat","lima","enam","tujuh","delapan","sembilan"),"")</f>
        <v/>
      </c>
      <c r="R24" s="72" t="str">
        <f>IF(R23&gt;0,CHOOSE(R23,"se","dua","tiga","empat","lima","enam","tujuh","delapan","sembilan"),"")</f>
        <v/>
      </c>
      <c r="S24" s="72" t="str">
        <f>IF(AND(S23&gt;0,T23&lt;&gt;1),CHOOSE(S23,"satu","dua","tiga","empat","lima","enam","tujuh","delapan","sembilan"),"")</f>
        <v>dua</v>
      </c>
      <c r="T24" s="72" t="str">
        <f>IF(T23&gt;0,CHOOSE(T23,CHOOSE(S23+1,"se","se","dua","tiga","empat","lima","enam","tujuh","delapan","sembilan"),"dua","tiga","empat","lima","enam","tujuh","delapan","sembilan"),"")</f>
        <v>delapan</v>
      </c>
      <c r="U24" s="72" t="str">
        <f>IF(U23&gt;0,CHOOSE(U23,"se","dua","tiga","empat","lima","enam","tujuh","delapan","sembilan"),"")</f>
        <v>delapan</v>
      </c>
      <c r="V24" s="72" t="str">
        <f>IF(AND(V23&gt;0,W23&lt;&gt;1),CHOOSE(V23,"satu","dua","tiga","empat","lima","enam","tujuh","delapan","sembilan"),"")</f>
        <v/>
      </c>
      <c r="W24" s="72" t="str">
        <f>IF(W23&gt;0,CHOOSE(W23,CHOOSE(V23+1,"","se","dua","tiga","empat","lima","enam","tujuh","delapan","sembilan"),"dua","tiga","empat","lima","enam","tujuh","delapan","sembilan"),"")</f>
        <v>delapan</v>
      </c>
      <c r="X24" s="72" t="str">
        <f>IF(X23&gt;0,CHOOSE(X23,"se","dua","tiga","empat","lima","enam","tujuh","delapan","sembilan"),"")</f>
        <v/>
      </c>
    </row>
    <row r="25" spans="1:24" ht="15.75">
      <c r="A25" s="4"/>
      <c r="B25" s="4"/>
      <c r="C25" s="4"/>
      <c r="D25" s="66"/>
      <c r="E25" s="4"/>
      <c r="F25" s="4"/>
      <c r="G25" s="4"/>
      <c r="H25" s="4"/>
      <c r="I25" s="4"/>
      <c r="N25" s="72"/>
      <c r="O25" s="72"/>
      <c r="P25" s="72"/>
      <c r="Q25" s="72" t="str">
        <f>IF(Q23&gt;0,IF(AND(Q23=1,P23&gt;0)," belas "," puluh "),"")</f>
        <v/>
      </c>
      <c r="R25" s="72" t="str">
        <f>IF(R23&gt;0," ratus ","")</f>
        <v/>
      </c>
      <c r="S25" s="72" t="str">
        <f>IF(SUM(S23,U23)&gt;0," ribu ","")</f>
        <v xml:space="preserve"> ribu </v>
      </c>
      <c r="T25" s="72" t="str">
        <f>IF(T23&gt;0,IF(AND(T23=1,S23&gt;0)," belas "," puluh "),"")</f>
        <v xml:space="preserve"> puluh </v>
      </c>
      <c r="U25" s="72" t="str">
        <f>IF(U23&gt;0," ratus ","")</f>
        <v xml:space="preserve"> ratus </v>
      </c>
      <c r="V25" s="72" t="str">
        <f>IF(SUM(V23,X23)&gt;0," juta ","")</f>
        <v xml:space="preserve"> juta </v>
      </c>
      <c r="W25" s="72" t="str">
        <f>IF(W23&gt;0,IF(AND(W23=1,V23&gt;0)," belas "," puluh "),"")</f>
        <v xml:space="preserve"> belas </v>
      </c>
      <c r="X25" s="72" t="str">
        <f>IF(X23&gt;0," ratus ","")</f>
        <v/>
      </c>
    </row>
    <row r="26" spans="1:24" ht="15.75">
      <c r="A26" s="87" t="s">
        <v>32</v>
      </c>
      <c r="B26" s="87"/>
      <c r="C26" s="87"/>
      <c r="D26" s="87" t="s">
        <v>35</v>
      </c>
      <c r="E26" s="87"/>
      <c r="F26" s="87"/>
      <c r="G26" s="4"/>
      <c r="H26" s="87" t="s">
        <v>26</v>
      </c>
      <c r="I26" s="87"/>
      <c r="N26" s="72"/>
      <c r="O26" s="72"/>
      <c r="P26" s="72" t="str">
        <f>CONCATENATE(P24,P19)</f>
        <v/>
      </c>
      <c r="Q26" s="72" t="str">
        <f t="shared" ref="Q26:X26" si="6">CONCATENATE(Q24,Q25)</f>
        <v/>
      </c>
      <c r="R26" s="72" t="str">
        <f t="shared" si="6"/>
        <v/>
      </c>
      <c r="S26" s="72" t="str">
        <f t="shared" si="6"/>
        <v xml:space="preserve">dua ribu </v>
      </c>
      <c r="T26" s="72" t="str">
        <f t="shared" si="6"/>
        <v xml:space="preserve">delapan puluh </v>
      </c>
      <c r="U26" s="72" t="str">
        <f t="shared" si="6"/>
        <v xml:space="preserve">delapan ratus </v>
      </c>
      <c r="V26" s="72" t="str">
        <f t="shared" si="6"/>
        <v xml:space="preserve"> juta </v>
      </c>
      <c r="W26" s="72" t="str">
        <f t="shared" si="6"/>
        <v xml:space="preserve">delapan belas </v>
      </c>
      <c r="X26" s="72" t="str">
        <f t="shared" si="6"/>
        <v/>
      </c>
    </row>
    <row r="27" spans="1:24" ht="15.75">
      <c r="A27" s="86" t="s">
        <v>25</v>
      </c>
      <c r="B27" s="86"/>
      <c r="C27" s="86"/>
      <c r="D27" s="86" t="s">
        <v>36</v>
      </c>
      <c r="E27" s="86"/>
      <c r="F27" s="86"/>
      <c r="G27" s="4"/>
      <c r="H27" s="86" t="s">
        <v>19</v>
      </c>
      <c r="I27" s="86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</row>
    <row r="28" spans="1:24" ht="15">
      <c r="N28" s="73" t="str">
        <f>PROPER(CONCATENATE(X26,W26,V26,U26,T26,S26,R26,Q26,P26,N21))</f>
        <v>Delapan Belas  Juta Delapan Ratus Delapan Puluh Dua Ribu Rupiah</v>
      </c>
      <c r="O28" s="72"/>
      <c r="P28" s="72"/>
      <c r="Q28" s="72"/>
      <c r="R28" s="72"/>
      <c r="S28" s="72"/>
      <c r="T28" s="72"/>
      <c r="U28" s="72"/>
      <c r="V28" s="72"/>
      <c r="W28" s="72"/>
      <c r="X28" s="72"/>
    </row>
  </sheetData>
  <mergeCells count="21">
    <mergeCell ref="A26:C26"/>
    <mergeCell ref="D26:F26"/>
    <mergeCell ref="H26:I26"/>
    <mergeCell ref="A27:C27"/>
    <mergeCell ref="D27:F27"/>
    <mergeCell ref="H27:I27"/>
    <mergeCell ref="B9:C9"/>
    <mergeCell ref="H21:I21"/>
    <mergeCell ref="A22:C22"/>
    <mergeCell ref="D22:F22"/>
    <mergeCell ref="H22:I22"/>
    <mergeCell ref="B10:C11"/>
    <mergeCell ref="B14:C14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2020-07-08T05:53:58Z</cp:lastPrinted>
  <dcterms:created xsi:type="dcterms:W3CDTF">2012-03-21T04:38:16Z</dcterms:created>
  <dcterms:modified xsi:type="dcterms:W3CDTF">2022-07-18T02:10:58Z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