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AlDas!$C$3:$S$91</definedName>
    <definedName name="_xlnm.Print_Area" localSheetId="1">'rab 2018'!$A$2:$I$52</definedName>
  </definedNames>
  <calcPr calcId="125725"/>
</workbook>
</file>

<file path=xl/calcChain.xml><?xml version="1.0" encoding="utf-8"?>
<calcChain xmlns="http://schemas.openxmlformats.org/spreadsheetml/2006/main">
  <c r="G37" i="8"/>
  <c r="G38"/>
  <c r="H38" l="1"/>
  <c r="M34" l="1"/>
  <c r="H34"/>
  <c r="K33"/>
  <c r="H33"/>
  <c r="H32"/>
  <c r="K31"/>
  <c r="H31"/>
  <c r="H30"/>
  <c r="M29"/>
  <c r="H29"/>
  <c r="K28"/>
  <c r="H28"/>
  <c r="H27"/>
  <c r="K26"/>
  <c r="H26"/>
  <c r="H25"/>
  <c r="M24"/>
  <c r="H24"/>
  <c r="K23"/>
  <c r="H23"/>
  <c r="H22"/>
  <c r="K21"/>
  <c r="H21"/>
  <c r="H20"/>
  <c r="M19"/>
  <c r="H19"/>
  <c r="K18"/>
  <c r="H18"/>
  <c r="H17"/>
  <c r="K16"/>
  <c r="H16"/>
  <c r="H15"/>
  <c r="M14"/>
  <c r="H14"/>
  <c r="H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H37" l="1"/>
  <c r="I39" s="1"/>
  <c r="K36"/>
  <c r="K13"/>
  <c r="H13"/>
  <c r="H12"/>
  <c r="K11"/>
  <c r="H11"/>
  <c r="M9"/>
  <c r="H9"/>
  <c r="I35" l="1"/>
  <c r="I40" s="1"/>
  <c r="I42" s="1"/>
  <c r="I43" s="1"/>
</calcChain>
</file>

<file path=xl/sharedStrings.xml><?xml version="1.0" encoding="utf-8"?>
<sst xmlns="http://schemas.openxmlformats.org/spreadsheetml/2006/main" count="117" uniqueCount="75">
  <si>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</si>
  <si>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</si>
  <si>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</si>
  <si>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</si>
  <si>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</si>
  <si>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</si>
  <si>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</si>
  <si>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</si>
  <si>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</si>
  <si>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</si>
  <si>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</si>
  <si>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</si>
  <si>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</si>
  <si>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</si>
  <si>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</si>
  <si>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</si>
  <si>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</si>
  <si>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</si>
  <si>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</si>
  <si>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</si>
  <si>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RENCANA ANGGARAN BIAYA PEKERJAAN</t>
  </si>
  <si>
    <t>MATERIAL</t>
  </si>
  <si>
    <t xml:space="preserve">Terbilang : </t>
  </si>
  <si>
    <t>Kadiv. Perencanaan Air Minum</t>
  </si>
  <si>
    <t>Abdi Sucipto</t>
  </si>
  <si>
    <t>Julfan Fadhli</t>
  </si>
  <si>
    <t>Muhri Fepri Iswanto</t>
  </si>
  <si>
    <t>Kadiv. Transmisi Distribusi</t>
  </si>
  <si>
    <t>Medan,     Desember 2018</t>
  </si>
  <si>
    <t>PEMBUATAN TOILET DAN CANOPY SDIC</t>
  </si>
  <si>
    <t>LOKASI: BOOSTER PADANG BULAN</t>
  </si>
  <si>
    <t>Bata Merah</t>
  </si>
  <si>
    <t>Semen PC</t>
  </si>
  <si>
    <t>Pasir</t>
  </si>
  <si>
    <t>Keramik Lantai</t>
  </si>
  <si>
    <t>Keramik dinding 30 x 30 cm</t>
  </si>
  <si>
    <t>Seng Spandex 0.35mm x 76 cm x 200 cm</t>
  </si>
  <si>
    <t>Baja ringan 0.8mm x 7 cm x 600cm</t>
  </si>
  <si>
    <t>Baut dryling</t>
  </si>
  <si>
    <t>Ring Baja ringan</t>
  </si>
  <si>
    <t>Papan Gypsum 9mm</t>
  </si>
  <si>
    <t>Baut gypsum + dempul + paku beton</t>
  </si>
  <si>
    <t>Puring gypsum</t>
  </si>
  <si>
    <t>Lis plank 25 x 200 cm</t>
  </si>
  <si>
    <t>Besi beton 10 x 10 mm</t>
  </si>
  <si>
    <t>Papan Mal 1 x 20 x 200 cm</t>
  </si>
  <si>
    <t>buah</t>
  </si>
  <si>
    <t>sak</t>
  </si>
  <si>
    <t>kubik</t>
  </si>
  <si>
    <t>kotak</t>
  </si>
  <si>
    <t>keping</t>
  </si>
  <si>
    <t>batang</t>
  </si>
  <si>
    <t>ls</t>
  </si>
  <si>
    <t>Triplek 9mm</t>
  </si>
  <si>
    <t>Kabel listrik 2 x 2 mm</t>
  </si>
  <si>
    <t>Fitting lampu</t>
  </si>
  <si>
    <t>Saklar</t>
  </si>
  <si>
    <t>Bola lampu LED 10 Watt</t>
  </si>
  <si>
    <t>Pipa PVC 3/4 inchi</t>
  </si>
  <si>
    <t>Lem PVC + Elbow + Tee + Kran  Air</t>
  </si>
  <si>
    <t>Lubang angin</t>
  </si>
  <si>
    <t>Pintu PVC 700 x 200 cm lengkap handle</t>
  </si>
  <si>
    <t>Tepung NAT keramik</t>
  </si>
  <si>
    <t>Cat tembok Nippon + dempul dinding + kuas 4"</t>
  </si>
  <si>
    <t>meter</t>
  </si>
  <si>
    <t>pcs</t>
  </si>
  <si>
    <t>lubang</t>
  </si>
  <si>
    <t>set</t>
  </si>
  <si>
    <t>bungkus</t>
  </si>
  <si>
    <t>kaleng</t>
  </si>
  <si>
    <t>Tukang</t>
  </si>
  <si>
    <t>hari</t>
  </si>
  <si>
    <t>tabel</t>
  </si>
  <si>
    <t>Pekerja (2 orang)</t>
  </si>
  <si>
    <t>Sebelas juta delapan ratus empat belas ribu Rupiah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</si>
</sst>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29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5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5" fillId="0" borderId="0"/>
  </cellStyleXfs>
  <cellXfs count="88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7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165" fontId="20" fillId="0" borderId="11" xfId="28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1" xfId="28" applyFont="1" applyBorder="1" applyAlignment="1">
      <alignment horizontal="center"/>
    </xf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0" fontId="20" fillId="0" borderId="19" xfId="0" applyFont="1" applyBorder="1"/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20" fillId="0" borderId="11" xfId="0" applyNumberFormat="1" applyFont="1" applyBorder="1" applyAlignment="1"/>
    <xf numFmtId="43" fontId="18" fillId="0" borderId="11" xfId="28" applyNumberFormat="1" applyFont="1" applyBorder="1"/>
    <xf numFmtId="43" fontId="20" fillId="0" borderId="13" xfId="28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43"/>
    <xf numFmtId="0" fontId="20" fillId="0" borderId="11" xfId="0" applyFont="1" applyBorder="1" applyAlignment="1">
      <alignment horizontal="right" vertical="top"/>
    </xf>
    <xf numFmtId="164" fontId="20" fillId="0" borderId="11" xfId="28" applyNumberFormat="1" applyFont="1" applyBorder="1" applyAlignment="1">
      <alignment horizontal="right" vertical="top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5411</xdr:row>
      <xdr:rowOff>9525</xdr:rowOff>
    </xdr:from>
    <xdr:to>
      <xdr:col>1</xdr:col>
      <xdr:colOff>593435</xdr:colOff>
      <xdr:row>5411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5500</xdr:row>
      <xdr:rowOff>161925</xdr:rowOff>
    </xdr:from>
    <xdr:to>
      <xdr:col>1</xdr:col>
      <xdr:colOff>541238</xdr:colOff>
      <xdr:row>5501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5555</xdr:row>
      <xdr:rowOff>0</xdr:rowOff>
    </xdr:from>
    <xdr:to>
      <xdr:col>1</xdr:col>
      <xdr:colOff>623534</xdr:colOff>
      <xdr:row>5555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5357</xdr:row>
      <xdr:rowOff>9525</xdr:rowOff>
    </xdr:from>
    <xdr:to>
      <xdr:col>1</xdr:col>
      <xdr:colOff>593435</xdr:colOff>
      <xdr:row>5357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5317</xdr:row>
      <xdr:rowOff>9525</xdr:rowOff>
    </xdr:from>
    <xdr:to>
      <xdr:col>1</xdr:col>
      <xdr:colOff>593435</xdr:colOff>
      <xdr:row>5317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5596</xdr:row>
      <xdr:rowOff>0</xdr:rowOff>
    </xdr:from>
    <xdr:to>
      <xdr:col>1</xdr:col>
      <xdr:colOff>474563</xdr:colOff>
      <xdr:row>5596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1104</xdr:row>
      <xdr:rowOff>180975</xdr:rowOff>
    </xdr:from>
    <xdr:to>
      <xdr:col>1</xdr:col>
      <xdr:colOff>4476750</xdr:colOff>
      <xdr:row>1107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1140</xdr:row>
      <xdr:rowOff>180975</xdr:rowOff>
    </xdr:from>
    <xdr:to>
      <xdr:col>1</xdr:col>
      <xdr:colOff>4476750</xdr:colOff>
      <xdr:row>1143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1212</xdr:row>
      <xdr:rowOff>180975</xdr:rowOff>
    </xdr:from>
    <xdr:to>
      <xdr:col>1</xdr:col>
      <xdr:colOff>4476750</xdr:colOff>
      <xdr:row>1215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1176</xdr:row>
      <xdr:rowOff>180975</xdr:rowOff>
    </xdr:from>
    <xdr:to>
      <xdr:col>1</xdr:col>
      <xdr:colOff>4476750</xdr:colOff>
      <xdr:row>1179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1251</xdr:row>
      <xdr:rowOff>72118</xdr:rowOff>
    </xdr:from>
    <xdr:to>
      <xdr:col>1</xdr:col>
      <xdr:colOff>3333751</xdr:colOff>
      <xdr:row>1252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61" workbookViewId="0">
      <selection activeCell="C91" sqref="C3:S91"/>
    </sheetView>
  </sheetViews>
  <sheetFormatPr defaultRowHeight="15"/>
  <cols>
    <col min="1" max="16384" width="9.140625" style="70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51"/>
  <sheetViews>
    <sheetView tabSelected="1" zoomScale="70" zoomScaleNormal="70" workbookViewId="0">
      <selection activeCell="P30" sqref="P30"/>
    </sheetView>
  </sheetViews>
  <sheetFormatPr defaultRowHeight="12"/>
  <cols>
    <col min="1" max="1" width="4.5703125" style="1" customWidth="1"/>
    <col min="2" max="2" width="20" style="1" customWidth="1"/>
    <col min="3" max="3" width="26" style="1" customWidth="1"/>
    <col min="4" max="4" width="10" style="67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79" t="s">
        <v>20</v>
      </c>
      <c r="C2" s="79"/>
      <c r="D2" s="79"/>
      <c r="E2" s="79"/>
      <c r="F2" s="79"/>
      <c r="G2" s="79"/>
      <c r="H2" s="79"/>
      <c r="I2" s="79"/>
    </row>
    <row r="3" spans="1:13" ht="24.75" customHeight="1">
      <c r="A3" s="5"/>
      <c r="B3" s="80" t="s">
        <v>29</v>
      </c>
      <c r="C3" s="80"/>
      <c r="D3" s="80"/>
      <c r="E3" s="80"/>
      <c r="F3" s="80"/>
      <c r="G3" s="80"/>
      <c r="H3" s="80"/>
      <c r="I3" s="80"/>
    </row>
    <row r="4" spans="1:13" ht="26.25">
      <c r="A4" s="47"/>
      <c r="B4" s="81" t="s">
        <v>30</v>
      </c>
      <c r="C4" s="81"/>
      <c r="D4" s="81"/>
      <c r="E4" s="81"/>
      <c r="F4" s="81"/>
      <c r="G4" s="81"/>
      <c r="H4" s="81"/>
      <c r="I4" s="81"/>
    </row>
    <row r="5" spans="1:13" ht="15.75">
      <c r="A5" s="69"/>
      <c r="B5" s="69"/>
      <c r="C5" s="69"/>
      <c r="D5" s="69"/>
      <c r="E5" s="69"/>
      <c r="F5" s="69"/>
      <c r="G5" s="69"/>
      <c r="H5" s="69"/>
      <c r="I5" s="69"/>
    </row>
    <row r="6" spans="1:13" ht="15.75">
      <c r="A6" s="82" t="s">
        <v>0</v>
      </c>
      <c r="B6" s="84" t="s">
        <v>1</v>
      </c>
      <c r="C6" s="85"/>
      <c r="D6" s="82" t="s">
        <v>2</v>
      </c>
      <c r="E6" s="82" t="s">
        <v>3</v>
      </c>
      <c r="F6" s="82" t="s">
        <v>4</v>
      </c>
      <c r="G6" s="6" t="s">
        <v>5</v>
      </c>
      <c r="H6" s="6" t="s">
        <v>6</v>
      </c>
      <c r="I6" s="6" t="s">
        <v>7</v>
      </c>
    </row>
    <row r="7" spans="1:13" ht="15.75">
      <c r="A7" s="83"/>
      <c r="B7" s="86"/>
      <c r="C7" s="87"/>
      <c r="D7" s="83"/>
      <c r="E7" s="83"/>
      <c r="F7" s="83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61" t="s">
        <v>21</v>
      </c>
      <c r="C8" s="58"/>
      <c r="D8" s="50"/>
      <c r="E8" s="8"/>
      <c r="F8" s="8"/>
      <c r="G8" s="8"/>
      <c r="H8" s="9"/>
      <c r="I8" s="10"/>
    </row>
    <row r="9" spans="1:13" s="57" customFormat="1" ht="19.5" customHeight="1">
      <c r="A9" s="53">
        <v>1</v>
      </c>
      <c r="B9" s="77" t="s">
        <v>31</v>
      </c>
      <c r="C9" s="78"/>
      <c r="D9" s="54">
        <v>900</v>
      </c>
      <c r="E9" s="53" t="s">
        <v>46</v>
      </c>
      <c r="F9" s="53" t="s">
        <v>10</v>
      </c>
      <c r="G9" s="55">
        <v>700</v>
      </c>
      <c r="H9" s="55">
        <f>+G9*D9</f>
        <v>630000</v>
      </c>
      <c r="I9" s="56"/>
      <c r="M9" s="57">
        <f>280000/6</f>
        <v>46666.666666666664</v>
      </c>
    </row>
    <row r="10" spans="1:13" s="57" customFormat="1" ht="19.5" customHeight="1">
      <c r="A10" s="53">
        <f>+A9+1</f>
        <v>2</v>
      </c>
      <c r="B10" s="77" t="s">
        <v>32</v>
      </c>
      <c r="C10" s="78"/>
      <c r="D10" s="54">
        <v>22</v>
      </c>
      <c r="E10" s="53" t="s">
        <v>47</v>
      </c>
      <c r="F10" s="53" t="s">
        <v>10</v>
      </c>
      <c r="G10" s="55">
        <v>60000</v>
      </c>
      <c r="H10" s="55">
        <f>+G10*D10</f>
        <v>1320000</v>
      </c>
      <c r="I10" s="56"/>
    </row>
    <row r="11" spans="1:13" ht="19.5" customHeight="1">
      <c r="A11" s="53">
        <f t="shared" ref="A11:A33" si="0">+A10+1</f>
        <v>3</v>
      </c>
      <c r="B11" s="42" t="s">
        <v>33</v>
      </c>
      <c r="C11" s="59"/>
      <c r="D11" s="11">
        <v>2.5</v>
      </c>
      <c r="E11" s="12" t="s">
        <v>48</v>
      </c>
      <c r="F11" s="12" t="s">
        <v>10</v>
      </c>
      <c r="G11" s="21">
        <v>280000</v>
      </c>
      <c r="H11" s="21">
        <f t="shared" ref="H11" si="1">+G11*D11</f>
        <v>700000</v>
      </c>
      <c r="I11" s="48"/>
      <c r="K11" s="1">
        <f>24*3*2</f>
        <v>144</v>
      </c>
    </row>
    <row r="12" spans="1:13" s="57" customFormat="1" ht="19.5" customHeight="1">
      <c r="A12" s="53">
        <f t="shared" si="0"/>
        <v>4</v>
      </c>
      <c r="B12" s="77" t="s">
        <v>34</v>
      </c>
      <c r="C12" s="78"/>
      <c r="D12" s="54">
        <v>4</v>
      </c>
      <c r="E12" s="53" t="s">
        <v>49</v>
      </c>
      <c r="F12" s="53" t="s">
        <v>10</v>
      </c>
      <c r="G12" s="55">
        <v>80000</v>
      </c>
      <c r="H12" s="55">
        <f>G12*D12</f>
        <v>320000</v>
      </c>
      <c r="I12" s="56"/>
    </row>
    <row r="13" spans="1:13" s="57" customFormat="1" ht="19.5" customHeight="1">
      <c r="A13" s="53">
        <f t="shared" si="0"/>
        <v>5</v>
      </c>
      <c r="B13" s="77" t="s">
        <v>35</v>
      </c>
      <c r="C13" s="78"/>
      <c r="D13" s="54">
        <v>8</v>
      </c>
      <c r="E13" s="53" t="s">
        <v>49</v>
      </c>
      <c r="F13" s="53" t="s">
        <v>10</v>
      </c>
      <c r="G13" s="55">
        <v>80000</v>
      </c>
      <c r="H13" s="55">
        <f t="shared" ref="H13" si="2">+G13*D13</f>
        <v>640000</v>
      </c>
      <c r="I13" s="56"/>
      <c r="K13" s="57">
        <f>24*3*2</f>
        <v>144</v>
      </c>
    </row>
    <row r="14" spans="1:13" s="57" customFormat="1" ht="19.5" customHeight="1">
      <c r="A14" s="53">
        <f t="shared" si="0"/>
        <v>6</v>
      </c>
      <c r="B14" s="77" t="s">
        <v>36</v>
      </c>
      <c r="C14" s="78"/>
      <c r="D14" s="54">
        <v>11</v>
      </c>
      <c r="E14" s="53" t="s">
        <v>50</v>
      </c>
      <c r="F14" s="53" t="s">
        <v>10</v>
      </c>
      <c r="G14" s="55">
        <v>105000</v>
      </c>
      <c r="H14" s="55">
        <f>+G14*D14</f>
        <v>1155000</v>
      </c>
      <c r="I14" s="56"/>
      <c r="M14" s="57">
        <f>280000/6</f>
        <v>46666.666666666664</v>
      </c>
    </row>
    <row r="15" spans="1:13" s="57" customFormat="1" ht="19.5" customHeight="1">
      <c r="A15" s="53">
        <f t="shared" si="0"/>
        <v>7</v>
      </c>
      <c r="B15" s="77" t="s">
        <v>37</v>
      </c>
      <c r="C15" s="78"/>
      <c r="D15" s="54">
        <v>8</v>
      </c>
      <c r="E15" s="53" t="s">
        <v>51</v>
      </c>
      <c r="F15" s="53" t="s">
        <v>10</v>
      </c>
      <c r="G15" s="55">
        <v>95000</v>
      </c>
      <c r="H15" s="55">
        <f>+G15*D15</f>
        <v>760000</v>
      </c>
      <c r="I15" s="56"/>
    </row>
    <row r="16" spans="1:13" ht="19.5" customHeight="1">
      <c r="A16" s="53">
        <f t="shared" si="0"/>
        <v>8</v>
      </c>
      <c r="B16" s="73" t="s">
        <v>38</v>
      </c>
      <c r="C16" s="74"/>
      <c r="D16" s="11">
        <v>1</v>
      </c>
      <c r="E16" s="12" t="s">
        <v>49</v>
      </c>
      <c r="F16" s="12" t="s">
        <v>10</v>
      </c>
      <c r="G16" s="21">
        <v>100000</v>
      </c>
      <c r="H16" s="21">
        <f t="shared" ref="H16" si="3">+G16*D16</f>
        <v>100000</v>
      </c>
      <c r="I16" s="48"/>
      <c r="K16" s="1">
        <f>24*3*2</f>
        <v>144</v>
      </c>
    </row>
    <row r="17" spans="1:13" s="57" customFormat="1" ht="19.5" customHeight="1">
      <c r="A17" s="53">
        <f t="shared" si="0"/>
        <v>9</v>
      </c>
      <c r="B17" s="73" t="s">
        <v>39</v>
      </c>
      <c r="C17" s="74"/>
      <c r="D17" s="54">
        <v>2</v>
      </c>
      <c r="E17" s="53" t="s">
        <v>51</v>
      </c>
      <c r="F17" s="53" t="s">
        <v>10</v>
      </c>
      <c r="G17" s="55">
        <v>40000</v>
      </c>
      <c r="H17" s="55">
        <f>G17*D17</f>
        <v>80000</v>
      </c>
      <c r="I17" s="56"/>
    </row>
    <row r="18" spans="1:13" s="57" customFormat="1" ht="19.5" customHeight="1">
      <c r="A18" s="53">
        <f t="shared" si="0"/>
        <v>10</v>
      </c>
      <c r="B18" s="77" t="s">
        <v>40</v>
      </c>
      <c r="C18" s="78"/>
      <c r="D18" s="54">
        <v>2</v>
      </c>
      <c r="E18" s="53" t="s">
        <v>50</v>
      </c>
      <c r="F18" s="53" t="s">
        <v>10</v>
      </c>
      <c r="G18" s="55">
        <v>110000</v>
      </c>
      <c r="H18" s="55">
        <f t="shared" ref="H18" si="4">+G18*D18</f>
        <v>220000</v>
      </c>
      <c r="I18" s="56"/>
      <c r="K18" s="57">
        <f>24*3*2</f>
        <v>144</v>
      </c>
    </row>
    <row r="19" spans="1:13" s="57" customFormat="1" ht="19.5" customHeight="1">
      <c r="A19" s="53">
        <f t="shared" si="0"/>
        <v>11</v>
      </c>
      <c r="B19" s="77" t="s">
        <v>41</v>
      </c>
      <c r="C19" s="78"/>
      <c r="D19" s="54">
        <v>1</v>
      </c>
      <c r="E19" s="53" t="s">
        <v>52</v>
      </c>
      <c r="F19" s="53" t="s">
        <v>10</v>
      </c>
      <c r="G19" s="55">
        <v>80000</v>
      </c>
      <c r="H19" s="55">
        <f>+G19*D19</f>
        <v>80000</v>
      </c>
      <c r="I19" s="56"/>
      <c r="M19" s="57">
        <f>280000/6</f>
        <v>46666.666666666664</v>
      </c>
    </row>
    <row r="20" spans="1:13" s="57" customFormat="1" ht="19.5" customHeight="1">
      <c r="A20" s="53">
        <f t="shared" si="0"/>
        <v>12</v>
      </c>
      <c r="B20" s="77" t="s">
        <v>42</v>
      </c>
      <c r="C20" s="78"/>
      <c r="D20" s="54">
        <v>6</v>
      </c>
      <c r="E20" s="53" t="s">
        <v>51</v>
      </c>
      <c r="F20" s="53" t="s">
        <v>10</v>
      </c>
      <c r="G20" s="55">
        <v>15000</v>
      </c>
      <c r="H20" s="55">
        <f>+G20*D20</f>
        <v>90000</v>
      </c>
      <c r="I20" s="56"/>
    </row>
    <row r="21" spans="1:13" ht="19.5" customHeight="1">
      <c r="A21" s="53">
        <f t="shared" si="0"/>
        <v>13</v>
      </c>
      <c r="B21" s="73" t="s">
        <v>43</v>
      </c>
      <c r="C21" s="74"/>
      <c r="D21" s="11">
        <v>3</v>
      </c>
      <c r="E21" s="12" t="s">
        <v>50</v>
      </c>
      <c r="F21" s="12" t="s">
        <v>10</v>
      </c>
      <c r="G21" s="21">
        <v>63000</v>
      </c>
      <c r="H21" s="21">
        <f t="shared" ref="H21" si="5">+G21*D21</f>
        <v>189000</v>
      </c>
      <c r="I21" s="48"/>
      <c r="K21" s="1">
        <f>24*3*2</f>
        <v>144</v>
      </c>
    </row>
    <row r="22" spans="1:13" s="57" customFormat="1" ht="19.5" customHeight="1">
      <c r="A22" s="53">
        <f t="shared" si="0"/>
        <v>14</v>
      </c>
      <c r="B22" s="73" t="s">
        <v>44</v>
      </c>
      <c r="C22" s="74"/>
      <c r="D22" s="54">
        <v>2</v>
      </c>
      <c r="E22" s="53" t="s">
        <v>51</v>
      </c>
      <c r="F22" s="53" t="s">
        <v>10</v>
      </c>
      <c r="G22" s="55">
        <v>85000</v>
      </c>
      <c r="H22" s="55">
        <f>G22*D22</f>
        <v>170000</v>
      </c>
      <c r="I22" s="56"/>
    </row>
    <row r="23" spans="1:13" s="57" customFormat="1" ht="19.5" customHeight="1">
      <c r="A23" s="53">
        <f t="shared" si="0"/>
        <v>15</v>
      </c>
      <c r="B23" s="77" t="s">
        <v>45</v>
      </c>
      <c r="C23" s="78"/>
      <c r="D23" s="54">
        <v>5</v>
      </c>
      <c r="E23" s="53" t="s">
        <v>50</v>
      </c>
      <c r="F23" s="53" t="s">
        <v>10</v>
      </c>
      <c r="G23" s="55">
        <v>65000</v>
      </c>
      <c r="H23" s="55">
        <f t="shared" ref="H23" si="6">+G23*D23</f>
        <v>325000</v>
      </c>
      <c r="I23" s="56"/>
      <c r="K23" s="57">
        <f>24*3*2</f>
        <v>144</v>
      </c>
    </row>
    <row r="24" spans="1:13" s="57" customFormat="1" ht="19.5" customHeight="1">
      <c r="A24" s="53">
        <f t="shared" si="0"/>
        <v>16</v>
      </c>
      <c r="B24" s="77" t="s">
        <v>53</v>
      </c>
      <c r="C24" s="78"/>
      <c r="D24" s="54">
        <v>1</v>
      </c>
      <c r="E24" s="53" t="s">
        <v>50</v>
      </c>
      <c r="F24" s="53" t="s">
        <v>10</v>
      </c>
      <c r="G24" s="55">
        <v>150000</v>
      </c>
      <c r="H24" s="55">
        <f>+G24*D24</f>
        <v>150000</v>
      </c>
      <c r="I24" s="56"/>
      <c r="M24" s="57">
        <f>280000/6</f>
        <v>46666.666666666664</v>
      </c>
    </row>
    <row r="25" spans="1:13" s="57" customFormat="1" ht="19.5" customHeight="1">
      <c r="A25" s="53">
        <f t="shared" si="0"/>
        <v>17</v>
      </c>
      <c r="B25" s="77" t="s">
        <v>54</v>
      </c>
      <c r="C25" s="78"/>
      <c r="D25" s="54">
        <v>20</v>
      </c>
      <c r="E25" s="53" t="s">
        <v>64</v>
      </c>
      <c r="F25" s="53" t="s">
        <v>10</v>
      </c>
      <c r="G25" s="55">
        <v>10000</v>
      </c>
      <c r="H25" s="55">
        <f>+G25*D25</f>
        <v>200000</v>
      </c>
      <c r="I25" s="56"/>
    </row>
    <row r="26" spans="1:13" ht="19.5" customHeight="1">
      <c r="A26" s="53">
        <f t="shared" si="0"/>
        <v>18</v>
      </c>
      <c r="B26" s="42" t="s">
        <v>55</v>
      </c>
      <c r="C26" s="59"/>
      <c r="D26" s="11">
        <v>2</v>
      </c>
      <c r="E26" s="12" t="s">
        <v>65</v>
      </c>
      <c r="F26" s="12" t="s">
        <v>10</v>
      </c>
      <c r="G26" s="21">
        <v>25000</v>
      </c>
      <c r="H26" s="21">
        <f t="shared" ref="H26" si="7">+G26*D26</f>
        <v>50000</v>
      </c>
      <c r="I26" s="48"/>
      <c r="K26" s="1">
        <f>24*3*2</f>
        <v>144</v>
      </c>
    </row>
    <row r="27" spans="1:13" s="57" customFormat="1" ht="19.5" customHeight="1">
      <c r="A27" s="53">
        <f t="shared" si="0"/>
        <v>19</v>
      </c>
      <c r="B27" s="77" t="s">
        <v>56</v>
      </c>
      <c r="C27" s="78"/>
      <c r="D27" s="54">
        <v>2</v>
      </c>
      <c r="E27" s="53" t="s">
        <v>65</v>
      </c>
      <c r="F27" s="53" t="s">
        <v>10</v>
      </c>
      <c r="G27" s="55">
        <v>25000</v>
      </c>
      <c r="H27" s="55">
        <f>G27*D27</f>
        <v>50000</v>
      </c>
      <c r="I27" s="56"/>
    </row>
    <row r="28" spans="1:13" s="57" customFormat="1" ht="19.5" customHeight="1">
      <c r="A28" s="53">
        <f t="shared" si="0"/>
        <v>20</v>
      </c>
      <c r="B28" s="77" t="s">
        <v>57</v>
      </c>
      <c r="C28" s="78"/>
      <c r="D28" s="54">
        <v>2</v>
      </c>
      <c r="E28" s="53" t="s">
        <v>65</v>
      </c>
      <c r="F28" s="53" t="s">
        <v>10</v>
      </c>
      <c r="G28" s="55">
        <v>55000</v>
      </c>
      <c r="H28" s="55">
        <f t="shared" ref="H28" si="8">+G28*D28</f>
        <v>110000</v>
      </c>
      <c r="I28" s="56"/>
      <c r="K28" s="57">
        <f>24*3*2</f>
        <v>144</v>
      </c>
    </row>
    <row r="29" spans="1:13" s="57" customFormat="1" ht="19.5" customHeight="1">
      <c r="A29" s="53">
        <f t="shared" si="0"/>
        <v>21</v>
      </c>
      <c r="B29" s="77" t="s">
        <v>58</v>
      </c>
      <c r="C29" s="78"/>
      <c r="D29" s="54">
        <v>2</v>
      </c>
      <c r="E29" s="53" t="s">
        <v>51</v>
      </c>
      <c r="F29" s="53" t="s">
        <v>10</v>
      </c>
      <c r="G29" s="55">
        <v>45000</v>
      </c>
      <c r="H29" s="55">
        <f>+G29*D29</f>
        <v>90000</v>
      </c>
      <c r="I29" s="56"/>
      <c r="M29" s="57">
        <f>280000/6</f>
        <v>46666.666666666664</v>
      </c>
    </row>
    <row r="30" spans="1:13" s="57" customFormat="1" ht="19.5" customHeight="1">
      <c r="A30" s="53">
        <f t="shared" si="0"/>
        <v>22</v>
      </c>
      <c r="B30" s="77" t="s">
        <v>59</v>
      </c>
      <c r="C30" s="78"/>
      <c r="D30" s="54">
        <v>1</v>
      </c>
      <c r="E30" s="53" t="s">
        <v>52</v>
      </c>
      <c r="F30" s="53" t="s">
        <v>10</v>
      </c>
      <c r="G30" s="55">
        <v>55000</v>
      </c>
      <c r="H30" s="55">
        <f>+G30*D30</f>
        <v>55000</v>
      </c>
      <c r="I30" s="56"/>
    </row>
    <row r="31" spans="1:13" ht="19.5" customHeight="1">
      <c r="A31" s="53">
        <f t="shared" si="0"/>
        <v>23</v>
      </c>
      <c r="B31" s="73" t="s">
        <v>60</v>
      </c>
      <c r="C31" s="74"/>
      <c r="D31" s="11">
        <v>5</v>
      </c>
      <c r="E31" s="12" t="s">
        <v>66</v>
      </c>
      <c r="F31" s="12" t="s">
        <v>10</v>
      </c>
      <c r="G31" s="21">
        <v>35000</v>
      </c>
      <c r="H31" s="21">
        <f t="shared" ref="H31" si="9">+G31*D31</f>
        <v>175000</v>
      </c>
      <c r="I31" s="48"/>
      <c r="K31" s="1">
        <f>24*3*2</f>
        <v>144</v>
      </c>
    </row>
    <row r="32" spans="1:13" s="57" customFormat="1" ht="19.5" customHeight="1">
      <c r="A32" s="53">
        <f t="shared" si="0"/>
        <v>24</v>
      </c>
      <c r="B32" s="77" t="s">
        <v>61</v>
      </c>
      <c r="C32" s="78"/>
      <c r="D32" s="54">
        <v>1</v>
      </c>
      <c r="E32" s="53" t="s">
        <v>67</v>
      </c>
      <c r="F32" s="53" t="s">
        <v>10</v>
      </c>
      <c r="G32" s="55">
        <v>350000</v>
      </c>
      <c r="H32" s="55">
        <f>G32*D32</f>
        <v>350000</v>
      </c>
      <c r="I32" s="56"/>
    </row>
    <row r="33" spans="1:13" s="57" customFormat="1" ht="19.5" customHeight="1">
      <c r="A33" s="53">
        <f t="shared" si="0"/>
        <v>25</v>
      </c>
      <c r="B33" s="77" t="s">
        <v>62</v>
      </c>
      <c r="C33" s="78"/>
      <c r="D33" s="54">
        <v>3</v>
      </c>
      <c r="E33" s="53" t="s">
        <v>68</v>
      </c>
      <c r="F33" s="53" t="s">
        <v>10</v>
      </c>
      <c r="G33" s="55">
        <v>15000</v>
      </c>
      <c r="H33" s="55">
        <f t="shared" ref="H33" si="10">+G33*D33</f>
        <v>45000</v>
      </c>
      <c r="I33" s="56"/>
      <c r="K33" s="57">
        <f>24*3*2</f>
        <v>144</v>
      </c>
    </row>
    <row r="34" spans="1:13" s="57" customFormat="1" ht="19.5" customHeight="1">
      <c r="A34" s="53">
        <f>+A33+1</f>
        <v>26</v>
      </c>
      <c r="B34" s="77" t="s">
        <v>63</v>
      </c>
      <c r="C34" s="78"/>
      <c r="D34" s="54">
        <v>2</v>
      </c>
      <c r="E34" s="53" t="s">
        <v>69</v>
      </c>
      <c r="F34" s="53" t="s">
        <v>10</v>
      </c>
      <c r="G34" s="55">
        <v>130000</v>
      </c>
      <c r="H34" s="55">
        <f>+G34*D34</f>
        <v>260000</v>
      </c>
      <c r="I34" s="56"/>
      <c r="M34" s="57">
        <f>280000/6</f>
        <v>46666.666666666664</v>
      </c>
    </row>
    <row r="35" spans="1:13" ht="15.75">
      <c r="A35" s="39"/>
      <c r="B35" s="42"/>
      <c r="C35" s="59"/>
      <c r="D35" s="14"/>
      <c r="E35" s="12"/>
      <c r="F35" s="12"/>
      <c r="G35" s="13"/>
      <c r="H35" s="40"/>
      <c r="I35" s="41">
        <f>SUM(H9:H35)</f>
        <v>8314000</v>
      </c>
    </row>
    <row r="36" spans="1:13" ht="15.75">
      <c r="A36" s="18" t="s">
        <v>11</v>
      </c>
      <c r="B36" s="61" t="s">
        <v>12</v>
      </c>
      <c r="C36" s="58"/>
      <c r="D36" s="50"/>
      <c r="E36" s="51"/>
      <c r="F36" s="51"/>
      <c r="G36" s="52"/>
      <c r="H36" s="13"/>
      <c r="I36" s="49"/>
      <c r="K36" s="1">
        <f>21*3*2</f>
        <v>126</v>
      </c>
    </row>
    <row r="37" spans="1:13" s="57" customFormat="1" ht="18.75" customHeight="1">
      <c r="A37" s="71">
        <v>1</v>
      </c>
      <c r="B37" s="77" t="s">
        <v>70</v>
      </c>
      <c r="C37" s="78"/>
      <c r="D37" s="54">
        <v>10</v>
      </c>
      <c r="E37" s="53" t="s">
        <v>71</v>
      </c>
      <c r="F37" s="53" t="s">
        <v>72</v>
      </c>
      <c r="G37" s="72">
        <f>130000</f>
        <v>130000</v>
      </c>
      <c r="H37" s="72">
        <f>G37*D37</f>
        <v>1300000</v>
      </c>
      <c r="I37" s="56"/>
    </row>
    <row r="38" spans="1:13" s="57" customFormat="1" ht="18.75" customHeight="1">
      <c r="A38" s="71">
        <v>1</v>
      </c>
      <c r="B38" s="77" t="s">
        <v>73</v>
      </c>
      <c r="C38" s="78"/>
      <c r="D38" s="54">
        <v>10</v>
      </c>
      <c r="E38" s="53" t="s">
        <v>71</v>
      </c>
      <c r="F38" s="53" t="s">
        <v>72</v>
      </c>
      <c r="G38" s="72">
        <f>110000*2</f>
        <v>220000</v>
      </c>
      <c r="H38" s="72">
        <f>G38*D38</f>
        <v>2200000</v>
      </c>
      <c r="I38" s="56"/>
    </row>
    <row r="39" spans="1:13" ht="15.75">
      <c r="A39" s="20"/>
      <c r="B39" s="62"/>
      <c r="C39" s="60"/>
      <c r="D39" s="21"/>
      <c r="E39" s="12"/>
      <c r="F39" s="12"/>
      <c r="G39" s="19"/>
      <c r="H39" s="19"/>
      <c r="I39" s="34">
        <f>SUM(H37:H38)</f>
        <v>3500000</v>
      </c>
    </row>
    <row r="40" spans="1:13" ht="15.75">
      <c r="A40" s="22"/>
      <c r="B40" s="15"/>
      <c r="C40" s="15"/>
      <c r="D40" s="64"/>
      <c r="E40" s="23"/>
      <c r="F40" s="36"/>
      <c r="G40" s="36" t="s">
        <v>13</v>
      </c>
      <c r="H40" s="38"/>
      <c r="I40" s="35">
        <f>I35+I39</f>
        <v>11814000</v>
      </c>
    </row>
    <row r="41" spans="1:13" ht="15.75">
      <c r="A41" s="24"/>
      <c r="B41" s="25"/>
      <c r="C41" s="25"/>
      <c r="D41" s="16"/>
      <c r="E41" s="16"/>
      <c r="F41" s="17"/>
      <c r="G41" s="37"/>
      <c r="H41" s="26"/>
      <c r="I41" s="44"/>
    </row>
    <row r="42" spans="1:13" ht="15.75">
      <c r="A42" s="27"/>
      <c r="B42" s="28" t="s">
        <v>22</v>
      </c>
      <c r="C42" s="28"/>
      <c r="D42" s="65"/>
      <c r="E42" s="28"/>
      <c r="F42" s="28"/>
      <c r="G42" s="29"/>
      <c r="H42" s="45" t="s">
        <v>14</v>
      </c>
      <c r="I42" s="9">
        <f>I40</f>
        <v>11814000</v>
      </c>
    </row>
    <row r="43" spans="1:13" ht="15.75">
      <c r="A43" s="30"/>
      <c r="B43" s="63" t="s">
        <v>74</v>
      </c>
      <c r="C43" s="31"/>
      <c r="D43" s="66"/>
      <c r="E43" s="32"/>
      <c r="F43" s="32"/>
      <c r="G43" s="33"/>
      <c r="H43" s="46" t="s">
        <v>15</v>
      </c>
      <c r="I43" s="34">
        <f>ROUND(I42,-3)</f>
        <v>11814000</v>
      </c>
    </row>
    <row r="44" spans="1:13" ht="15.75">
      <c r="A44" s="2"/>
      <c r="B44" s="2"/>
      <c r="C44" s="2"/>
      <c r="D44" s="43"/>
      <c r="E44" s="2"/>
      <c r="F44" s="2"/>
      <c r="G44" s="2"/>
      <c r="H44" s="2"/>
      <c r="I44" s="3"/>
    </row>
    <row r="45" spans="1:13" ht="15.75">
      <c r="A45" s="4"/>
      <c r="B45" s="4"/>
      <c r="C45" s="4"/>
      <c r="D45" s="68"/>
      <c r="E45" s="4"/>
      <c r="F45" s="4"/>
      <c r="G45" s="4"/>
      <c r="H45" s="76" t="s">
        <v>28</v>
      </c>
      <c r="I45" s="76"/>
    </row>
    <row r="46" spans="1:13" ht="15.75">
      <c r="A46" s="76" t="s">
        <v>16</v>
      </c>
      <c r="B46" s="76"/>
      <c r="C46" s="76"/>
      <c r="D46" s="76" t="s">
        <v>17</v>
      </c>
      <c r="E46" s="76"/>
      <c r="F46" s="76"/>
      <c r="G46" s="4"/>
      <c r="H46" s="76" t="s">
        <v>18</v>
      </c>
      <c r="I46" s="76"/>
    </row>
    <row r="47" spans="1:13" ht="15.75">
      <c r="A47" s="4"/>
      <c r="B47" s="4"/>
      <c r="C47" s="4"/>
      <c r="D47" s="68"/>
      <c r="E47" s="4"/>
      <c r="F47" s="4"/>
      <c r="G47" s="4"/>
      <c r="H47" s="4"/>
      <c r="I47" s="4"/>
    </row>
    <row r="48" spans="1:13" ht="15.75">
      <c r="A48" s="4"/>
      <c r="B48" s="4"/>
      <c r="C48" s="4"/>
      <c r="D48" s="68"/>
      <c r="E48" s="4"/>
      <c r="F48" s="4"/>
      <c r="G48" s="4"/>
      <c r="H48" s="4"/>
      <c r="I48" s="4"/>
    </row>
    <row r="49" spans="1:9" ht="15.75">
      <c r="A49" s="4"/>
      <c r="B49" s="4"/>
      <c r="C49" s="4"/>
      <c r="D49" s="68"/>
      <c r="E49" s="4"/>
      <c r="F49" s="4"/>
      <c r="G49" s="4"/>
      <c r="H49" s="4"/>
      <c r="I49" s="4"/>
    </row>
    <row r="50" spans="1:9" ht="15.75">
      <c r="A50" s="75" t="s">
        <v>24</v>
      </c>
      <c r="B50" s="75"/>
      <c r="C50" s="75"/>
      <c r="D50" s="75" t="s">
        <v>26</v>
      </c>
      <c r="E50" s="75"/>
      <c r="F50" s="75"/>
      <c r="G50" s="4"/>
      <c r="H50" s="75" t="s">
        <v>25</v>
      </c>
      <c r="I50" s="75"/>
    </row>
    <row r="51" spans="1:9" ht="15.75">
      <c r="A51" s="76" t="s">
        <v>23</v>
      </c>
      <c r="B51" s="76"/>
      <c r="C51" s="76"/>
      <c r="D51" s="76" t="s">
        <v>27</v>
      </c>
      <c r="E51" s="76"/>
      <c r="F51" s="76"/>
      <c r="G51" s="4"/>
      <c r="H51" s="76" t="s">
        <v>19</v>
      </c>
      <c r="I51" s="76"/>
    </row>
  </sheetData>
  <mergeCells count="39">
    <mergeCell ref="B38:C38"/>
    <mergeCell ref="B30:C30"/>
    <mergeCell ref="B33:C33"/>
    <mergeCell ref="B34:C34"/>
    <mergeCell ref="B32:C32"/>
    <mergeCell ref="B24:C24"/>
    <mergeCell ref="B25:C25"/>
    <mergeCell ref="B27:C27"/>
    <mergeCell ref="B28:C28"/>
    <mergeCell ref="B29:C29"/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B12:C12"/>
    <mergeCell ref="H45:I45"/>
    <mergeCell ref="A46:C46"/>
    <mergeCell ref="D46:F46"/>
    <mergeCell ref="H46:I46"/>
    <mergeCell ref="B37:C37"/>
    <mergeCell ref="B10:C10"/>
    <mergeCell ref="B13:C13"/>
    <mergeCell ref="B14:C14"/>
    <mergeCell ref="B15:C15"/>
    <mergeCell ref="B18:C18"/>
    <mergeCell ref="B19:C19"/>
    <mergeCell ref="B20:C20"/>
    <mergeCell ref="B23:C23"/>
    <mergeCell ref="A50:C50"/>
    <mergeCell ref="D50:F50"/>
    <mergeCell ref="H50:I50"/>
    <mergeCell ref="A51:C51"/>
    <mergeCell ref="D51:F51"/>
    <mergeCell ref="H51:I51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2018-12-20T04:40:50Z</cp:lastPrinted>
  <dcterms:created xsi:type="dcterms:W3CDTF">2012-03-21T04:38:16Z</dcterms:created>
  <dcterms:modified xsi:type="dcterms:W3CDTF">2018-12-20T04:44:20Z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