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15" windowWidth="20550" windowHeight="3690" activeTab="1"/>
  </bookViews>
  <sheets>
    <sheet name="AlDas" sheetId="13" r:id="rId1"/>
    <sheet name="rab 2018" sheetId="8" r:id="rId2"/>
  </sheets>
  <definedNames>
    <definedName name="_xlnm.Print_Area" localSheetId="0">AlDas!$C$1:$Q$73</definedName>
    <definedName name="_xlnm.Print_Area" localSheetId="1">'rab 2018'!$A$2:$I$35</definedName>
  </definedNames>
  <calcPr calcId="125725"/>
</workbook>
</file>

<file path=xl/calcChain.xml><?xml version="1.0" encoding="utf-8"?>
<calcChain xmlns="http://schemas.openxmlformats.org/spreadsheetml/2006/main">
  <c r="I22" i="8"/>
  <c r="A16"/>
  <c r="A17"/>
  <c r="A18" s="1"/>
  <c r="A19" s="1"/>
  <c r="A20" s="1"/>
  <c r="A21" s="1"/>
  <c r="A15"/>
  <c r="M15"/>
  <c r="H15"/>
  <c r="M20"/>
  <c r="H20"/>
  <c r="M19"/>
  <c r="H19"/>
  <c r="M18"/>
  <c r="H18"/>
  <c r="M17"/>
  <c r="H17"/>
  <c r="M16"/>
  <c r="H16"/>
  <c r="M14"/>
  <c r="H14"/>
  <c r="A11"/>
  <c r="A10"/>
  <c r="M11"/>
  <c r="H11"/>
  <c r="M10"/>
  <c r="H10"/>
  <c r="H21" l="1"/>
  <c r="K13"/>
  <c r="M9"/>
  <c r="H9"/>
  <c r="I12" l="1"/>
  <c r="I23" s="1"/>
  <c r="I25" s="1"/>
  <c r="I26" s="1"/>
</calcChain>
</file>

<file path=xl/sharedStrings.xml><?xml version="1.0" encoding="utf-8"?>
<sst xmlns="http://schemas.openxmlformats.org/spreadsheetml/2006/main" count="66" uniqueCount="47">
  <si>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</si>
  <si>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</si>
  <si>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</si>
  <si>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</si>
  <si>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</si>
  <si>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</si>
  <si>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</si>
  <si>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</si>
  <si>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</si>
  <si>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</si>
  <si>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</si>
  <si>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II</t>
  </si>
  <si>
    <t>Biaya Pelaksanaan</t>
  </si>
  <si>
    <t>Jumlah biaya pelaksanaan</t>
  </si>
  <si>
    <t>Grand Total</t>
  </si>
  <si>
    <t>Dibulatkan</t>
  </si>
  <si>
    <t>Disyahkan oleh :</t>
  </si>
  <si>
    <t>Diketahui oleh :</t>
  </si>
  <si>
    <t>Dihitung oleh,</t>
  </si>
  <si>
    <t>Kabid. Operasional Pompa</t>
  </si>
  <si>
    <t>Ls</t>
  </si>
  <si>
    <t>RENCANA ANGGARAN BIAYA PEKERJAAN</t>
  </si>
  <si>
    <t>MATERIAL</t>
  </si>
  <si>
    <t xml:space="preserve">Terbilang : </t>
  </si>
  <si>
    <t>Kadiv. Perencanaan Air Minum</t>
  </si>
  <si>
    <t>Abdi Sucipto</t>
  </si>
  <si>
    <t>Julfan Fadhli</t>
  </si>
  <si>
    <t>Medan,     Desember 2018</t>
  </si>
  <si>
    <t>PERBAIKAN SLUICE GATE RESERVOIR</t>
  </si>
  <si>
    <t>LOKASI: BOOSTER PUMP PASAR 4</t>
  </si>
  <si>
    <t>Shaft coupling Stainless steel Dia. 50 mm</t>
  </si>
  <si>
    <t>Bolt &amp; Nut Stainless Steel 5/8 mm</t>
  </si>
  <si>
    <t>Bolt &amp; Nut Stainless Steel 6 x 10  mm</t>
  </si>
  <si>
    <t>m</t>
  </si>
  <si>
    <t>buah</t>
  </si>
  <si>
    <t>Bubut Shaft coupling</t>
  </si>
  <si>
    <t>Bongkar pasang Rel dan Frame Sluice Gate (kerja malam)</t>
  </si>
  <si>
    <t>Penyekrapan Rel dan Frame Sluice Gate (kerja malam)</t>
  </si>
  <si>
    <t>Bongkar pasang shaft coupling (kerja malam)</t>
  </si>
  <si>
    <t>Penyekrapan daun pintu Sluice Gate (kerja malam)</t>
  </si>
  <si>
    <t>Bongkar pasang dan setting pintu sluice gate (kerja malam)</t>
  </si>
  <si>
    <t xml:space="preserve">Coating pintu Sluice Gate </t>
  </si>
  <si>
    <t>Service dan bongkar pasang gear box</t>
  </si>
  <si>
    <t>set</t>
  </si>
  <si>
    <t>Dua puluh empat juta tiga ratus delapan puluh tiga ribu Rupiah</t>
  </si>
  <si>
    <t>Muhri Fepri Iswanto</t>
  </si>
  <si>
    <t>Kadiv. Transmisi Distribusi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</si>
</sst>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"/>
  </numFmts>
  <fonts count="30">
    <font>
      <sz val="11"/>
      <color indexed="8"/>
      <name val="Calibri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6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4" fillId="3" borderId="0" applyNumberFormat="0" applyBorder="0" applyAlignment="0" applyProtection="0"/>
    <xf numFmtId="0" fontId="7" fillId="20" borderId="1" applyNumberFormat="0" applyAlignment="0" applyProtection="0"/>
    <xf numFmtId="0" fontId="16" fillId="21" borderId="2" applyNumberFormat="0" applyAlignment="0" applyProtection="0"/>
    <xf numFmtId="43" fontId="25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3" fillId="0" borderId="3" applyNumberFormat="0" applyFill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5" fillId="0" borderId="0" applyNumberFormat="0" applyFill="0" applyBorder="0" applyAlignment="0" applyProtection="0"/>
    <xf numFmtId="0" fontId="8" fillId="7" borderId="1" applyNumberFormat="0" applyAlignment="0" applyProtection="0"/>
    <xf numFmtId="0" fontId="2" fillId="0" borderId="6" applyNumberFormat="0" applyFill="0" applyAlignment="0" applyProtection="0"/>
    <xf numFmtId="0" fontId="13" fillId="22" borderId="0" applyNumberFormat="0" applyBorder="0" applyAlignment="0" applyProtection="0"/>
    <xf numFmtId="0" fontId="25" fillId="23" borderId="7" applyNumberFormat="0" applyFont="0" applyAlignment="0" applyProtection="0"/>
    <xf numFmtId="0" fontId="9" fillId="20" borderId="8" applyNumberFormat="0" applyAlignment="0" applyProtection="0"/>
    <xf numFmtId="0" fontId="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6" fillId="0" borderId="0" applyNumberFormat="0" applyFill="0" applyBorder="0" applyAlignment="0" applyProtection="0"/>
    <xf numFmtId="0" fontId="25" fillId="0" borderId="0"/>
    <xf numFmtId="165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43" fontId="17" fillId="0" borderId="0" xfId="28" applyFont="1"/>
    <xf numFmtId="0" fontId="20" fillId="0" borderId="0" xfId="0" applyFont="1" applyBorder="1"/>
    <xf numFmtId="43" fontId="18" fillId="0" borderId="0" xfId="0" applyNumberFormat="1" applyFont="1" applyBorder="1"/>
    <xf numFmtId="0" fontId="20" fillId="0" borderId="0" xfId="0" applyFont="1"/>
    <xf numFmtId="0" fontId="27" fillId="0" borderId="0" xfId="0" applyFont="1" applyAlignment="1"/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0" fillId="0" borderId="13" xfId="0" applyFont="1" applyBorder="1"/>
    <xf numFmtId="43" fontId="18" fillId="0" borderId="13" xfId="0" applyNumberFormat="1" applyFont="1" applyBorder="1"/>
    <xf numFmtId="43" fontId="20" fillId="0" borderId="13" xfId="0" applyNumberFormat="1" applyFont="1" applyBorder="1"/>
    <xf numFmtId="0" fontId="20" fillId="0" borderId="11" xfId="0" applyFont="1" applyBorder="1" applyAlignment="1">
      <alignment horizontal="center"/>
    </xf>
    <xf numFmtId="43" fontId="20" fillId="0" borderId="11" xfId="28" applyNumberFormat="1" applyFont="1" applyBorder="1"/>
    <xf numFmtId="0" fontId="20" fillId="0" borderId="12" xfId="0" applyFont="1" applyBorder="1"/>
    <xf numFmtId="43" fontId="20" fillId="0" borderId="17" xfId="28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64" fontId="20" fillId="0" borderId="11" xfId="28" applyNumberFormat="1" applyFont="1" applyBorder="1" applyAlignment="1">
      <alignment horizontal="right"/>
    </xf>
    <xf numFmtId="0" fontId="20" fillId="0" borderId="11" xfId="0" applyFont="1" applyBorder="1" applyAlignment="1">
      <alignment horizontal="right"/>
    </xf>
    <xf numFmtId="164" fontId="20" fillId="0" borderId="11" xfId="28" applyNumberFormat="1" applyFont="1" applyBorder="1" applyAlignment="1">
      <alignment horizontal="center"/>
    </xf>
    <xf numFmtId="0" fontId="20" fillId="0" borderId="14" xfId="0" applyFont="1" applyBorder="1" applyAlignment="1">
      <alignment horizontal="right"/>
    </xf>
    <xf numFmtId="43" fontId="20" fillId="0" borderId="12" xfId="28" applyFont="1" applyBorder="1" applyAlignment="1">
      <alignment horizontal="left"/>
    </xf>
    <xf numFmtId="0" fontId="20" fillId="0" borderId="16" xfId="0" applyFont="1" applyBorder="1"/>
    <xf numFmtId="0" fontId="20" fillId="0" borderId="17" xfId="0" applyFont="1" applyBorder="1" applyAlignment="1"/>
    <xf numFmtId="43" fontId="21" fillId="0" borderId="10" xfId="0" applyNumberFormat="1" applyFont="1" applyBorder="1"/>
    <xf numFmtId="43" fontId="22" fillId="0" borderId="14" xfId="28" applyFont="1" applyBorder="1" applyAlignment="1">
      <alignment vertical="center"/>
    </xf>
    <xf numFmtId="43" fontId="22" fillId="0" borderId="12" xfId="28" applyFont="1" applyBorder="1" applyAlignment="1">
      <alignment vertical="center"/>
    </xf>
    <xf numFmtId="43" fontId="22" fillId="0" borderId="15" xfId="28" applyFont="1" applyBorder="1" applyAlignment="1">
      <alignment vertical="center"/>
    </xf>
    <xf numFmtId="43" fontId="22" fillId="0" borderId="16" xfId="28" applyFont="1" applyBorder="1" applyAlignment="1">
      <alignment vertical="center"/>
    </xf>
    <xf numFmtId="43" fontId="23" fillId="0" borderId="17" xfId="28" applyFont="1" applyBorder="1" applyAlignment="1">
      <alignment horizontal="center" vertical="center"/>
    </xf>
    <xf numFmtId="43" fontId="22" fillId="0" borderId="17" xfId="28" applyFont="1" applyBorder="1" applyAlignment="1">
      <alignment vertical="center"/>
    </xf>
    <xf numFmtId="43" fontId="22" fillId="0" borderId="18" xfId="28" applyFont="1" applyBorder="1" applyAlignment="1">
      <alignment vertical="center"/>
    </xf>
    <xf numFmtId="43" fontId="18" fillId="0" borderId="10" xfId="0" applyNumberFormat="1" applyFont="1" applyBorder="1"/>
    <xf numFmtId="43" fontId="18" fillId="0" borderId="11" xfId="0" applyNumberFormat="1" applyFont="1" applyBorder="1"/>
    <xf numFmtId="43" fontId="20" fillId="0" borderId="12" xfId="28" applyFont="1" applyBorder="1" applyAlignment="1">
      <alignment horizontal="right"/>
    </xf>
    <xf numFmtId="43" fontId="20" fillId="0" borderId="17" xfId="28" applyFont="1" applyBorder="1" applyAlignment="1">
      <alignment horizontal="right"/>
    </xf>
    <xf numFmtId="164" fontId="18" fillId="0" borderId="13" xfId="28" applyNumberFormat="1" applyFont="1" applyBorder="1" applyAlignment="1">
      <alignment horizontal="right"/>
    </xf>
    <xf numFmtId="0" fontId="20" fillId="0" borderId="10" xfId="0" applyFont="1" applyBorder="1" applyAlignment="1"/>
    <xf numFmtId="43" fontId="20" fillId="0" borderId="10" xfId="28" applyNumberFormat="1" applyFont="1" applyBorder="1"/>
    <xf numFmtId="43" fontId="18" fillId="0" borderId="10" xfId="28" applyNumberFormat="1" applyFont="1" applyBorder="1"/>
    <xf numFmtId="0" fontId="20" fillId="0" borderId="19" xfId="0" applyFont="1" applyBorder="1"/>
    <xf numFmtId="0" fontId="20" fillId="0" borderId="0" xfId="0" applyFont="1" applyBorder="1" applyAlignment="1">
      <alignment horizontal="center"/>
    </xf>
    <xf numFmtId="43" fontId="18" fillId="0" borderId="10" xfId="28" applyFont="1" applyBorder="1"/>
    <xf numFmtId="0" fontId="18" fillId="0" borderId="13" xfId="0" applyFont="1" applyBorder="1"/>
    <xf numFmtId="0" fontId="18" fillId="0" borderId="10" xfId="0" applyFont="1" applyBorder="1"/>
    <xf numFmtId="0" fontId="24" fillId="0" borderId="0" xfId="0" applyFont="1" applyAlignment="1"/>
    <xf numFmtId="43" fontId="18" fillId="0" borderId="11" xfId="28" applyNumberFormat="1" applyFont="1" applyBorder="1"/>
    <xf numFmtId="0" fontId="20" fillId="0" borderId="13" xfId="0" applyFont="1" applyBorder="1" applyAlignment="1">
      <alignment horizontal="center"/>
    </xf>
    <xf numFmtId="43" fontId="20" fillId="0" borderId="13" xfId="28" applyNumberFormat="1" applyFont="1" applyBorder="1"/>
    <xf numFmtId="0" fontId="20" fillId="0" borderId="11" xfId="0" applyFont="1" applyBorder="1" applyAlignment="1">
      <alignment horizontal="center" vertical="top"/>
    </xf>
    <xf numFmtId="164" fontId="20" fillId="0" borderId="11" xfId="28" applyNumberFormat="1" applyFont="1" applyBorder="1" applyAlignment="1">
      <alignment horizontal="center" vertical="top"/>
    </xf>
    <xf numFmtId="43" fontId="20" fillId="0" borderId="11" xfId="0" applyNumberFormat="1" applyFont="1" applyBorder="1" applyAlignment="1">
      <alignment vertical="top"/>
    </xf>
    <xf numFmtId="43" fontId="17" fillId="0" borderId="0" xfId="28" applyFont="1" applyAlignment="1">
      <alignment vertical="top"/>
    </xf>
    <xf numFmtId="0" fontId="19" fillId="0" borderId="15" xfId="0" applyFont="1" applyBorder="1"/>
    <xf numFmtId="0" fontId="20" fillId="0" borderId="20" xfId="0" applyFont="1" applyBorder="1"/>
    <xf numFmtId="0" fontId="20" fillId="0" borderId="20" xfId="0" applyFont="1" applyBorder="1" applyAlignment="1"/>
    <xf numFmtId="0" fontId="19" fillId="0" borderId="14" xfId="0" applyFont="1" applyBorder="1"/>
    <xf numFmtId="0" fontId="20" fillId="0" borderId="16" xfId="0" applyFont="1" applyBorder="1" applyAlignment="1"/>
    <xf numFmtId="43" fontId="23" fillId="0" borderId="17" xfId="28" applyFont="1" applyBorder="1" applyAlignment="1">
      <alignment horizontal="left" vertical="center"/>
    </xf>
    <xf numFmtId="164" fontId="20" fillId="0" borderId="12" xfId="28" applyNumberFormat="1" applyFont="1" applyBorder="1" applyAlignment="1">
      <alignment horizontal="center"/>
    </xf>
    <xf numFmtId="43" fontId="22" fillId="0" borderId="12" xfId="28" applyFont="1" applyBorder="1" applyAlignment="1">
      <alignment horizontal="center" vertical="center"/>
    </xf>
    <xf numFmtId="43" fontId="22" fillId="0" borderId="17" xfId="28" applyFont="1" applyBorder="1" applyAlignment="1">
      <alignment horizontal="center" vertical="center"/>
    </xf>
    <xf numFmtId="43" fontId="17" fillId="0" borderId="0" xfId="28" applyFont="1" applyAlignment="1">
      <alignment horizontal="center"/>
    </xf>
    <xf numFmtId="0" fontId="20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5" fillId="0" borderId="0" xfId="43"/>
    <xf numFmtId="164" fontId="20" fillId="0" borderId="11" xfId="28" applyNumberFormat="1" applyFont="1" applyBorder="1" applyAlignment="1">
      <alignment horizontal="right" vertical="top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8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43" fontId="20" fillId="0" borderId="13" xfId="28" applyNumberFormat="1" applyFont="1" applyBorder="1" applyAlignment="1">
      <alignment horizontal="center"/>
    </xf>
    <xf numFmtId="43" fontId="20" fillId="0" borderId="11" xfId="28" applyNumberFormat="1" applyFont="1" applyBorder="1" applyAlignment="1">
      <alignment horizontal="center" vertical="top"/>
    </xf>
    <xf numFmtId="43" fontId="20" fillId="0" borderId="11" xfId="28" applyNumberFormat="1" applyFont="1" applyBorder="1" applyAlignment="1">
      <alignment horizontal="center"/>
    </xf>
  </cellXfs>
  <cellStyles count="4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44"/>
    <cellStyle name="Comma[0]_Sheet1" xfId="45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5" Type="http://schemas.openxmlformats.org/officeDocument/2006/relationships/image" Target="../media/image10.jpeg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114</xdr:row>
      <xdr:rowOff>0</xdr:rowOff>
    </xdr:from>
    <xdr:to>
      <xdr:col>19</xdr:col>
      <xdr:colOff>133350</xdr:colOff>
      <xdr:row>150</xdr:row>
      <xdr:rowOff>0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21717000"/>
          <a:ext cx="10496550" cy="68580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151</xdr:row>
      <xdr:rowOff>0</xdr:rowOff>
    </xdr:from>
    <xdr:to>
      <xdr:col>21</xdr:col>
      <xdr:colOff>209550</xdr:colOff>
      <xdr:row>189</xdr:row>
      <xdr:rowOff>76200</xdr:rowOff>
    </xdr:to>
    <xdr:pic>
      <xdr:nvPicPr>
        <xdr:cNvPr id="6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28765500"/>
          <a:ext cx="13011150" cy="73152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191</xdr:row>
      <xdr:rowOff>0</xdr:rowOff>
    </xdr:from>
    <xdr:to>
      <xdr:col>21</xdr:col>
      <xdr:colOff>209550</xdr:colOff>
      <xdr:row>227</xdr:row>
      <xdr:rowOff>152400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0" y="36385500"/>
          <a:ext cx="13011150" cy="7010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</xdr:row>
      <xdr:rowOff>0</xdr:rowOff>
    </xdr:from>
    <xdr:to>
      <xdr:col>17</xdr:col>
      <xdr:colOff>457200</xdr:colOff>
      <xdr:row>36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190500"/>
          <a:ext cx="9601200" cy="6705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17</xdr:col>
      <xdr:colOff>457200</xdr:colOff>
      <xdr:row>72</xdr:row>
      <xdr:rowOff>38100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7048500"/>
          <a:ext cx="9601200" cy="6705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5394</xdr:row>
      <xdr:rowOff>9525</xdr:rowOff>
    </xdr:from>
    <xdr:to>
      <xdr:col>1</xdr:col>
      <xdr:colOff>627725</xdr:colOff>
      <xdr:row>5394</xdr:row>
      <xdr:rowOff>29606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5483</xdr:row>
      <xdr:rowOff>161925</xdr:rowOff>
    </xdr:from>
    <xdr:to>
      <xdr:col>1</xdr:col>
      <xdr:colOff>558383</xdr:colOff>
      <xdr:row>5484</xdr:row>
      <xdr:rowOff>40653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5538</xdr:row>
      <xdr:rowOff>0</xdr:rowOff>
    </xdr:from>
    <xdr:to>
      <xdr:col>1</xdr:col>
      <xdr:colOff>674969</xdr:colOff>
      <xdr:row>5538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5340</xdr:row>
      <xdr:rowOff>9525</xdr:rowOff>
    </xdr:from>
    <xdr:to>
      <xdr:col>1</xdr:col>
      <xdr:colOff>627725</xdr:colOff>
      <xdr:row>5340</xdr:row>
      <xdr:rowOff>30256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5300</xdr:row>
      <xdr:rowOff>9525</xdr:rowOff>
    </xdr:from>
    <xdr:to>
      <xdr:col>1</xdr:col>
      <xdr:colOff>627725</xdr:colOff>
      <xdr:row>5300</xdr:row>
      <xdr:rowOff>30255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5579</xdr:row>
      <xdr:rowOff>0</xdr:rowOff>
    </xdr:from>
    <xdr:to>
      <xdr:col>1</xdr:col>
      <xdr:colOff>491708</xdr:colOff>
      <xdr:row>5579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1087</xdr:row>
      <xdr:rowOff>180975</xdr:rowOff>
    </xdr:from>
    <xdr:to>
      <xdr:col>1</xdr:col>
      <xdr:colOff>4476750</xdr:colOff>
      <xdr:row>1090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1123</xdr:row>
      <xdr:rowOff>180975</xdr:rowOff>
    </xdr:from>
    <xdr:to>
      <xdr:col>1</xdr:col>
      <xdr:colOff>4476750</xdr:colOff>
      <xdr:row>1126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1195</xdr:row>
      <xdr:rowOff>180975</xdr:rowOff>
    </xdr:from>
    <xdr:to>
      <xdr:col>1</xdr:col>
      <xdr:colOff>4476750</xdr:colOff>
      <xdr:row>1198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1159</xdr:row>
      <xdr:rowOff>180975</xdr:rowOff>
    </xdr:from>
    <xdr:to>
      <xdr:col>1</xdr:col>
      <xdr:colOff>4476750</xdr:colOff>
      <xdr:row>1162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1234</xdr:row>
      <xdr:rowOff>72118</xdr:rowOff>
    </xdr:from>
    <xdr:to>
      <xdr:col>1</xdr:col>
      <xdr:colOff>3333751</xdr:colOff>
      <xdr:row>1235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" sqref="C1:Q73"/>
    </sheetView>
  </sheetViews>
  <sheetFormatPr defaultRowHeight="15"/>
  <cols>
    <col min="1" max="16384" width="9.140625" style="65"/>
  </cols>
  <sheetData/>
  <pageMargins left="0.70866141732283472" right="0.70866141732283472" top="0.62992125984251968" bottom="0.70866141732283472" header="0.31496062992125984" footer="0.31496062992125984"/>
  <pageSetup paperSize="9" scale="6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34"/>
  <sheetViews>
    <sheetView tabSelected="1" zoomScale="70" zoomScaleNormal="70" workbookViewId="0">
      <selection activeCell="D35" sqref="D35"/>
    </sheetView>
  </sheetViews>
  <sheetFormatPr defaultRowHeight="12"/>
  <cols>
    <col min="1" max="1" width="4.5703125" style="1" customWidth="1"/>
    <col min="2" max="2" width="20" style="1" customWidth="1"/>
    <col min="3" max="3" width="18.5703125" style="1" customWidth="1"/>
    <col min="4" max="4" width="10" style="62" customWidth="1"/>
    <col min="5" max="5" width="8.5703125" style="1" customWidth="1"/>
    <col min="6" max="6" width="11" style="1" customWidth="1"/>
    <col min="7" max="7" width="15.5703125" style="1" customWidth="1"/>
    <col min="8" max="8" width="16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3" ht="33.75">
      <c r="A2" s="5"/>
      <c r="B2" s="71" t="s">
        <v>21</v>
      </c>
      <c r="C2" s="71"/>
      <c r="D2" s="71"/>
      <c r="E2" s="71"/>
      <c r="F2" s="71"/>
      <c r="G2" s="71"/>
      <c r="H2" s="71"/>
      <c r="I2" s="71"/>
    </row>
    <row r="3" spans="1:13" ht="24.75" customHeight="1">
      <c r="A3" s="5"/>
      <c r="B3" s="72" t="s">
        <v>28</v>
      </c>
      <c r="C3" s="72"/>
      <c r="D3" s="72"/>
      <c r="E3" s="72"/>
      <c r="F3" s="72"/>
      <c r="G3" s="72"/>
      <c r="H3" s="72"/>
      <c r="I3" s="72"/>
    </row>
    <row r="4" spans="1:13" ht="26.25">
      <c r="A4" s="45"/>
      <c r="B4" s="73" t="s">
        <v>29</v>
      </c>
      <c r="C4" s="73"/>
      <c r="D4" s="73"/>
      <c r="E4" s="73"/>
      <c r="F4" s="73"/>
      <c r="G4" s="73"/>
      <c r="H4" s="73"/>
      <c r="I4" s="73"/>
    </row>
    <row r="5" spans="1:13" ht="15.75">
      <c r="A5" s="64"/>
      <c r="B5" s="64"/>
      <c r="C5" s="64"/>
      <c r="D5" s="64"/>
      <c r="E5" s="64"/>
      <c r="F5" s="64"/>
      <c r="G5" s="64"/>
      <c r="H5" s="64"/>
      <c r="I5" s="64"/>
    </row>
    <row r="6" spans="1:13" ht="15.75">
      <c r="A6" s="74" t="s">
        <v>0</v>
      </c>
      <c r="B6" s="76" t="s">
        <v>1</v>
      </c>
      <c r="C6" s="77"/>
      <c r="D6" s="74" t="s">
        <v>2</v>
      </c>
      <c r="E6" s="74" t="s">
        <v>3</v>
      </c>
      <c r="F6" s="74" t="s">
        <v>4</v>
      </c>
      <c r="G6" s="6" t="s">
        <v>5</v>
      </c>
      <c r="H6" s="6" t="s">
        <v>6</v>
      </c>
      <c r="I6" s="6" t="s">
        <v>7</v>
      </c>
    </row>
    <row r="7" spans="1:13" ht="15.75">
      <c r="A7" s="75"/>
      <c r="B7" s="78"/>
      <c r="C7" s="79"/>
      <c r="D7" s="75"/>
      <c r="E7" s="75"/>
      <c r="F7" s="75"/>
      <c r="G7" s="7" t="s">
        <v>8</v>
      </c>
      <c r="H7" s="7" t="s">
        <v>8</v>
      </c>
      <c r="I7" s="7" t="s">
        <v>8</v>
      </c>
    </row>
    <row r="8" spans="1:13" ht="15.75">
      <c r="A8" s="6" t="s">
        <v>9</v>
      </c>
      <c r="B8" s="56" t="s">
        <v>22</v>
      </c>
      <c r="C8" s="53"/>
      <c r="D8" s="80"/>
      <c r="E8" s="8"/>
      <c r="F8" s="8"/>
      <c r="G8" s="8"/>
      <c r="H8" s="9"/>
      <c r="I8" s="10"/>
    </row>
    <row r="9" spans="1:13" s="52" customFormat="1" ht="21.75" customHeight="1">
      <c r="A9" s="49">
        <v>1</v>
      </c>
      <c r="B9" s="69" t="s">
        <v>30</v>
      </c>
      <c r="C9" s="70"/>
      <c r="D9" s="81">
        <v>2.75</v>
      </c>
      <c r="E9" s="49" t="s">
        <v>33</v>
      </c>
      <c r="F9" s="49" t="s">
        <v>10</v>
      </c>
      <c r="G9" s="50">
        <v>650000</v>
      </c>
      <c r="H9" s="50">
        <f>+G9*D9</f>
        <v>1787500</v>
      </c>
      <c r="I9" s="51"/>
      <c r="M9" s="52">
        <f>280000/6</f>
        <v>46666.666666666664</v>
      </c>
    </row>
    <row r="10" spans="1:13" s="52" customFormat="1" ht="21.75" customHeight="1">
      <c r="A10" s="49">
        <f>+A9+1</f>
        <v>2</v>
      </c>
      <c r="B10" s="69" t="s">
        <v>31</v>
      </c>
      <c r="C10" s="70"/>
      <c r="D10" s="81">
        <v>20</v>
      </c>
      <c r="E10" s="49" t="s">
        <v>34</v>
      </c>
      <c r="F10" s="49" t="s">
        <v>10</v>
      </c>
      <c r="G10" s="50">
        <v>65000</v>
      </c>
      <c r="H10" s="50">
        <f>+G10*D10</f>
        <v>1300000</v>
      </c>
      <c r="I10" s="51"/>
      <c r="M10" s="52">
        <f>280000/6</f>
        <v>46666.666666666664</v>
      </c>
    </row>
    <row r="11" spans="1:13" s="52" customFormat="1" ht="21.75" customHeight="1">
      <c r="A11" s="49">
        <f>+A10+1</f>
        <v>3</v>
      </c>
      <c r="B11" s="69" t="s">
        <v>32</v>
      </c>
      <c r="C11" s="70"/>
      <c r="D11" s="81">
        <v>6</v>
      </c>
      <c r="E11" s="49" t="s">
        <v>34</v>
      </c>
      <c r="F11" s="49" t="s">
        <v>10</v>
      </c>
      <c r="G11" s="50">
        <v>45000</v>
      </c>
      <c r="H11" s="50">
        <f>+G11*D11</f>
        <v>270000</v>
      </c>
      <c r="I11" s="51"/>
      <c r="M11" s="52">
        <f>280000/6</f>
        <v>46666.666666666664</v>
      </c>
    </row>
    <row r="12" spans="1:13" ht="15.75">
      <c r="A12" s="37"/>
      <c r="B12" s="40"/>
      <c r="C12" s="54"/>
      <c r="D12" s="82"/>
      <c r="E12" s="11"/>
      <c r="F12" s="11"/>
      <c r="G12" s="12"/>
      <c r="H12" s="38"/>
      <c r="I12" s="39">
        <f>SUM(H9:H12)</f>
        <v>3357500</v>
      </c>
    </row>
    <row r="13" spans="1:13" ht="18" customHeight="1">
      <c r="A13" s="16" t="s">
        <v>11</v>
      </c>
      <c r="B13" s="56" t="s">
        <v>12</v>
      </c>
      <c r="C13" s="53"/>
      <c r="D13" s="80"/>
      <c r="E13" s="47"/>
      <c r="F13" s="47"/>
      <c r="G13" s="48"/>
      <c r="H13" s="12"/>
      <c r="I13" s="46"/>
      <c r="K13" s="1">
        <f>21*3*2</f>
        <v>126</v>
      </c>
    </row>
    <row r="14" spans="1:13" s="52" customFormat="1" ht="21.75" customHeight="1">
      <c r="A14" s="49">
        <v>1</v>
      </c>
      <c r="B14" s="69" t="s">
        <v>35</v>
      </c>
      <c r="C14" s="70"/>
      <c r="D14" s="81">
        <v>1</v>
      </c>
      <c r="E14" s="49" t="s">
        <v>43</v>
      </c>
      <c r="F14" s="49" t="s">
        <v>20</v>
      </c>
      <c r="G14" s="50">
        <v>850000</v>
      </c>
      <c r="H14" s="50">
        <f>+G14*D14</f>
        <v>850000</v>
      </c>
      <c r="I14" s="51"/>
      <c r="M14" s="52">
        <f>280000/6</f>
        <v>46666.666666666664</v>
      </c>
    </row>
    <row r="15" spans="1:13" s="52" customFormat="1" ht="18.75" customHeight="1">
      <c r="A15" s="49">
        <f>+A14+1</f>
        <v>2</v>
      </c>
      <c r="B15" s="69" t="s">
        <v>38</v>
      </c>
      <c r="C15" s="70"/>
      <c r="D15" s="81">
        <v>5</v>
      </c>
      <c r="E15" s="49" t="s">
        <v>43</v>
      </c>
      <c r="F15" s="49" t="s">
        <v>20</v>
      </c>
      <c r="G15" s="50">
        <v>350000</v>
      </c>
      <c r="H15" s="50">
        <f>+G15*D15</f>
        <v>1750000</v>
      </c>
      <c r="I15" s="51"/>
      <c r="M15" s="52">
        <f>280000/6</f>
        <v>46666.666666666664</v>
      </c>
    </row>
    <row r="16" spans="1:13" s="52" customFormat="1" ht="33" customHeight="1">
      <c r="A16" s="49">
        <f t="shared" ref="A16:A21" si="0">+A15+1</f>
        <v>3</v>
      </c>
      <c r="B16" s="69" t="s">
        <v>36</v>
      </c>
      <c r="C16" s="70"/>
      <c r="D16" s="81">
        <v>5</v>
      </c>
      <c r="E16" s="49" t="s">
        <v>43</v>
      </c>
      <c r="F16" s="49" t="s">
        <v>20</v>
      </c>
      <c r="G16" s="50">
        <v>800000</v>
      </c>
      <c r="H16" s="50">
        <f>+G16*D16</f>
        <v>4000000</v>
      </c>
      <c r="I16" s="51"/>
      <c r="M16" s="52">
        <f>280000/6</f>
        <v>46666.666666666664</v>
      </c>
    </row>
    <row r="17" spans="1:13" s="52" customFormat="1" ht="33" customHeight="1">
      <c r="A17" s="49">
        <f t="shared" si="0"/>
        <v>4</v>
      </c>
      <c r="B17" s="69" t="s">
        <v>37</v>
      </c>
      <c r="C17" s="70"/>
      <c r="D17" s="81">
        <v>5</v>
      </c>
      <c r="E17" s="49" t="s">
        <v>43</v>
      </c>
      <c r="F17" s="49" t="s">
        <v>20</v>
      </c>
      <c r="G17" s="50">
        <v>350000</v>
      </c>
      <c r="H17" s="50">
        <f>+G17*D17</f>
        <v>1750000</v>
      </c>
      <c r="I17" s="51"/>
      <c r="M17" s="52">
        <f>280000/6</f>
        <v>46666.666666666664</v>
      </c>
    </row>
    <row r="18" spans="1:13" s="52" customFormat="1" ht="33" customHeight="1">
      <c r="A18" s="49">
        <f t="shared" si="0"/>
        <v>5</v>
      </c>
      <c r="B18" s="69" t="s">
        <v>39</v>
      </c>
      <c r="C18" s="70"/>
      <c r="D18" s="81">
        <v>5</v>
      </c>
      <c r="E18" s="49" t="s">
        <v>43</v>
      </c>
      <c r="F18" s="49" t="s">
        <v>20</v>
      </c>
      <c r="G18" s="50">
        <v>250000</v>
      </c>
      <c r="H18" s="50">
        <f>+G18*D18</f>
        <v>1250000</v>
      </c>
      <c r="I18" s="51"/>
      <c r="M18" s="52">
        <f>280000/6</f>
        <v>46666.666666666664</v>
      </c>
    </row>
    <row r="19" spans="1:13" s="52" customFormat="1" ht="33" customHeight="1">
      <c r="A19" s="49">
        <f t="shared" si="0"/>
        <v>6</v>
      </c>
      <c r="B19" s="69" t="s">
        <v>40</v>
      </c>
      <c r="C19" s="70"/>
      <c r="D19" s="81">
        <v>5</v>
      </c>
      <c r="E19" s="49" t="s">
        <v>43</v>
      </c>
      <c r="F19" s="49" t="s">
        <v>20</v>
      </c>
      <c r="G19" s="50">
        <v>1850000</v>
      </c>
      <c r="H19" s="50">
        <f>+G19*D19</f>
        <v>9250000</v>
      </c>
      <c r="I19" s="51"/>
      <c r="M19" s="52">
        <f>280000/6</f>
        <v>46666.666666666664</v>
      </c>
    </row>
    <row r="20" spans="1:13" s="52" customFormat="1" ht="18.75" customHeight="1">
      <c r="A20" s="49">
        <f t="shared" si="0"/>
        <v>7</v>
      </c>
      <c r="B20" s="69" t="s">
        <v>41</v>
      </c>
      <c r="C20" s="70"/>
      <c r="D20" s="81">
        <v>3</v>
      </c>
      <c r="E20" s="49" t="s">
        <v>43</v>
      </c>
      <c r="F20" s="49" t="s">
        <v>20</v>
      </c>
      <c r="G20" s="50">
        <v>350000</v>
      </c>
      <c r="H20" s="50">
        <f>+G20*D20</f>
        <v>1050000</v>
      </c>
      <c r="I20" s="51"/>
      <c r="M20" s="52">
        <f>280000/6</f>
        <v>46666.666666666664</v>
      </c>
    </row>
    <row r="21" spans="1:13" s="52" customFormat="1" ht="21" customHeight="1">
      <c r="A21" s="49">
        <f t="shared" si="0"/>
        <v>8</v>
      </c>
      <c r="B21" s="69" t="s">
        <v>42</v>
      </c>
      <c r="C21" s="70"/>
      <c r="D21" s="81">
        <v>5</v>
      </c>
      <c r="E21" s="49" t="s">
        <v>43</v>
      </c>
      <c r="F21" s="49" t="s">
        <v>20</v>
      </c>
      <c r="G21" s="66">
        <v>225000</v>
      </c>
      <c r="H21" s="66">
        <f>G21*D21</f>
        <v>1125000</v>
      </c>
      <c r="I21" s="51"/>
    </row>
    <row r="22" spans="1:13" ht="15.75">
      <c r="A22" s="18"/>
      <c r="B22" s="57"/>
      <c r="C22" s="55"/>
      <c r="D22" s="19"/>
      <c r="E22" s="11"/>
      <c r="F22" s="11"/>
      <c r="G22" s="17"/>
      <c r="H22" s="17"/>
      <c r="I22" s="32">
        <f>SUM(H14:H21)</f>
        <v>21025000</v>
      </c>
    </row>
    <row r="23" spans="1:13" ht="15.75">
      <c r="A23" s="20"/>
      <c r="B23" s="13"/>
      <c r="C23" s="13"/>
      <c r="D23" s="59"/>
      <c r="E23" s="21"/>
      <c r="F23" s="34"/>
      <c r="G23" s="34" t="s">
        <v>13</v>
      </c>
      <c r="H23" s="36"/>
      <c r="I23" s="33">
        <f>I12+I22</f>
        <v>24382500</v>
      </c>
    </row>
    <row r="24" spans="1:13" ht="15.75">
      <c r="A24" s="22"/>
      <c r="B24" s="23"/>
      <c r="C24" s="23"/>
      <c r="D24" s="14"/>
      <c r="E24" s="14"/>
      <c r="F24" s="15"/>
      <c r="G24" s="35"/>
      <c r="H24" s="24"/>
      <c r="I24" s="42"/>
    </row>
    <row r="25" spans="1:13" ht="15.75">
      <c r="A25" s="25"/>
      <c r="B25" s="26" t="s">
        <v>23</v>
      </c>
      <c r="C25" s="26"/>
      <c r="D25" s="60"/>
      <c r="E25" s="26"/>
      <c r="F25" s="26"/>
      <c r="G25" s="27"/>
      <c r="H25" s="43" t="s">
        <v>14</v>
      </c>
      <c r="I25" s="9">
        <f>I23</f>
        <v>24382500</v>
      </c>
    </row>
    <row r="26" spans="1:13" ht="15.75">
      <c r="A26" s="28"/>
      <c r="B26" s="58" t="s">
        <v>44</v>
      </c>
      <c r="C26" s="29"/>
      <c r="D26" s="61"/>
      <c r="E26" s="30"/>
      <c r="F26" s="30"/>
      <c r="G26" s="31"/>
      <c r="H26" s="44" t="s">
        <v>15</v>
      </c>
      <c r="I26" s="32">
        <f>ROUND(I25,-3)</f>
        <v>24383000</v>
      </c>
    </row>
    <row r="27" spans="1:13" ht="15.75">
      <c r="A27" s="2"/>
      <c r="B27" s="2"/>
      <c r="C27" s="2"/>
      <c r="D27" s="41"/>
      <c r="E27" s="2"/>
      <c r="F27" s="2"/>
      <c r="G27" s="2"/>
      <c r="H27" s="2"/>
      <c r="I27" s="3"/>
    </row>
    <row r="28" spans="1:13" ht="15.75">
      <c r="A28" s="4"/>
      <c r="B28" s="4"/>
      <c r="C28" s="4"/>
      <c r="D28" s="63"/>
      <c r="E28" s="4"/>
      <c r="F28" s="4"/>
      <c r="G28" s="4"/>
      <c r="H28" s="68" t="s">
        <v>27</v>
      </c>
      <c r="I28" s="68"/>
    </row>
    <row r="29" spans="1:13" ht="15.75">
      <c r="A29" s="68" t="s">
        <v>16</v>
      </c>
      <c r="B29" s="68"/>
      <c r="C29" s="68"/>
      <c r="D29" s="68" t="s">
        <v>17</v>
      </c>
      <c r="E29" s="68"/>
      <c r="F29" s="68"/>
      <c r="G29" s="4"/>
      <c r="H29" s="68" t="s">
        <v>18</v>
      </c>
      <c r="I29" s="68"/>
    </row>
    <row r="30" spans="1:13" ht="15.75">
      <c r="A30" s="4"/>
      <c r="B30" s="4"/>
      <c r="C30" s="4"/>
      <c r="D30" s="63"/>
      <c r="E30" s="4"/>
      <c r="F30" s="4"/>
      <c r="G30" s="4"/>
      <c r="H30" s="4"/>
      <c r="I30" s="4"/>
    </row>
    <row r="31" spans="1:13" ht="15.75">
      <c r="A31" s="4"/>
      <c r="B31" s="4"/>
      <c r="C31" s="4"/>
      <c r="D31" s="63"/>
      <c r="E31" s="4"/>
      <c r="F31" s="4"/>
      <c r="G31" s="4"/>
      <c r="H31" s="4"/>
      <c r="I31" s="4"/>
    </row>
    <row r="32" spans="1:13" ht="15.75">
      <c r="A32" s="4"/>
      <c r="B32" s="4"/>
      <c r="C32" s="4"/>
      <c r="D32" s="63"/>
      <c r="E32" s="4"/>
      <c r="F32" s="4"/>
      <c r="G32" s="4"/>
      <c r="H32" s="4"/>
      <c r="I32" s="4"/>
    </row>
    <row r="33" spans="1:9" ht="15.75">
      <c r="A33" s="67" t="s">
        <v>25</v>
      </c>
      <c r="B33" s="67"/>
      <c r="C33" s="67"/>
      <c r="D33" s="67" t="s">
        <v>45</v>
      </c>
      <c r="E33" s="67"/>
      <c r="F33" s="67"/>
      <c r="G33" s="4"/>
      <c r="H33" s="67" t="s">
        <v>26</v>
      </c>
      <c r="I33" s="67"/>
    </row>
    <row r="34" spans="1:9" ht="15.75">
      <c r="A34" s="68" t="s">
        <v>24</v>
      </c>
      <c r="B34" s="68"/>
      <c r="C34" s="68"/>
      <c r="D34" s="68" t="s">
        <v>46</v>
      </c>
      <c r="E34" s="68"/>
      <c r="F34" s="68"/>
      <c r="G34" s="4"/>
      <c r="H34" s="68" t="s">
        <v>19</v>
      </c>
      <c r="I34" s="68"/>
    </row>
  </sheetData>
  <mergeCells count="29">
    <mergeCell ref="B15:C15"/>
    <mergeCell ref="B2:I2"/>
    <mergeCell ref="B3:I3"/>
    <mergeCell ref="B4:I4"/>
    <mergeCell ref="A6:A7"/>
    <mergeCell ref="B6:C7"/>
    <mergeCell ref="D6:D7"/>
    <mergeCell ref="E6:E7"/>
    <mergeCell ref="F6:F7"/>
    <mergeCell ref="B9:C9"/>
    <mergeCell ref="B16:C16"/>
    <mergeCell ref="H28:I28"/>
    <mergeCell ref="A29:C29"/>
    <mergeCell ref="D29:F29"/>
    <mergeCell ref="H29:I29"/>
    <mergeCell ref="B21:C21"/>
    <mergeCell ref="B14:C14"/>
    <mergeCell ref="B10:C10"/>
    <mergeCell ref="B11:C11"/>
    <mergeCell ref="B17:C17"/>
    <mergeCell ref="B18:C18"/>
    <mergeCell ref="B19:C19"/>
    <mergeCell ref="B20:C20"/>
    <mergeCell ref="A33:C33"/>
    <mergeCell ref="D33:F33"/>
    <mergeCell ref="H33:I33"/>
    <mergeCell ref="A34:C34"/>
    <mergeCell ref="D34:F34"/>
    <mergeCell ref="H34:I34"/>
  </mergeCells>
  <printOptions horizontalCentered="1"/>
  <pageMargins left="0.43" right="0.63" top="0.82" bottom="0.55118110236220474" header="1.7716535433070868" footer="0.74803149606299213"/>
  <pageSetup paperSize="5" scale="79" firstPageNumber="4294963191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AlDas</vt:lpstr>
      <vt:lpstr>rab 2018</vt:lpstr>
      <vt:lpstr>AlDas!Print_Area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lenovo</cp:lastModifiedBy>
  <cp:revision/>
  <cp:lastPrinted>2018-12-18T02:46:43Z</cp:lastPrinted>
  <dcterms:created xsi:type="dcterms:W3CDTF">2012-03-21T04:38:16Z</dcterms:created>
  <dcterms:modified xsi:type="dcterms:W3CDTF">2018-12-18T02:46:51Z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