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2018'!$A$2:$I$29</definedName>
  </definedNames>
  <calcPr calcId="125725"/>
</workbook>
</file>

<file path=xl/calcChain.xml><?xml version="1.0" encoding="utf-8"?>
<calcChain xmlns="http://schemas.openxmlformats.org/spreadsheetml/2006/main">
  <c r="A12" i="8"/>
  <c r="G10"/>
  <c r="A11" l="1"/>
  <c r="A10"/>
  <c r="N10"/>
  <c r="H10"/>
  <c r="H15" l="1"/>
  <c r="G14" i="15" l="1"/>
  <c r="N18" i="8" l="1"/>
  <c r="N9"/>
  <c r="K18"/>
  <c r="H18"/>
  <c r="K17"/>
  <c r="H17"/>
  <c r="K16"/>
  <c r="H16"/>
  <c r="D14"/>
  <c r="H14" s="1"/>
  <c r="K13"/>
  <c r="H13"/>
  <c r="H12"/>
  <c r="H11"/>
  <c r="A13"/>
  <c r="A14" s="1"/>
  <c r="A15" s="1"/>
  <c r="A16" s="1"/>
  <c r="A17" s="1"/>
  <c r="M9"/>
  <c r="H9"/>
  <c r="AC35" i="14"/>
  <c r="R39" s="1"/>
  <c r="AN35"/>
  <c r="AN32"/>
  <c r="AC32"/>
  <c r="N11" i="8" l="1"/>
  <c r="N14" s="1"/>
  <c r="A18"/>
  <c r="I19"/>
  <c r="I20" s="1"/>
  <c r="N12" l="1"/>
  <c r="N15" s="1"/>
  <c r="I21"/>
  <c r="K21" s="1"/>
  <c r="N16" l="1"/>
</calcChain>
</file>

<file path=xl/sharedStrings.xml><?xml version="1.0" encoding="utf-8"?>
<sst xmlns="http://schemas.openxmlformats.org/spreadsheetml/2006/main" count="85" uniqueCount="63">
  <si>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</si>
  <si>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</si>
  <si>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</si>
  <si>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</si>
  <si>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</si>
  <si>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</si>
  <si>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</si>
  <si>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</si>
  <si>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</si>
  <si>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</si>
  <si>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</si>
  <si>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</si>
  <si>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</si>
  <si>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</si>
  <si>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</si>
  <si>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</si>
  <si>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</si>
  <si>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</si>
  <si>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</si>
  <si>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</si>
  <si>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</si>
  <si>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</si>
  <si>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Abdi Sucipto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</si>
  <si>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</si>
  <si>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</si>
  <si>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</si>
  <si>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</si>
  <si>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</si>
  <si>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</si>
  <si>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</si>
  <si>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</si>
  <si>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</si>
  <si>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</si>
  <si>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</si>
  <si>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</si>
  <si>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</si>
  <si>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</si>
  <si>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</si>
  <si>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</si>
  <si>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</si>
  <si>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</si>
  <si>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</si>
  <si>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</si>
  <si>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</si>
  <si>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</si>
  <si>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</si>
  <si>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</si>
  <si>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</si>
  <si>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</si>
  <si>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</si>
  <si>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</si>
  <si>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</si>
  <si>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</si>
  <si>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</si>
  <si>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</si>
  <si>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</si>
  <si>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Muhri Fepri Iswanto</t>
  </si>
  <si>
    <t>Kadiv. Transmisi Distribusi</t>
  </si>
  <si>
    <t>Controller Open Source ATMEL ATMega328P, 6ch Analog Input + 12ch Digital Input, termasuk perakitan dan pemrograman unit.</t>
  </si>
  <si>
    <t>Pc Desktop u/ server
Brand : Lenovo
Type : Ideacentre 300s 08IHH</t>
  </si>
  <si>
    <t>Dua puluh empat juta sembilan ratus delapan puluh ribu Rupiah</t>
  </si>
  <si>
    <t>Medan,     Januari 2019</t>
  </si>
  <si>
    <t>LOKASI: BOOSTER PADANG BULAN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</si>
</sst>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5389</xdr:row>
      <xdr:rowOff>9525</xdr:rowOff>
    </xdr:from>
    <xdr:to>
      <xdr:col>1</xdr:col>
      <xdr:colOff>593435</xdr:colOff>
      <xdr:row>5389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5478</xdr:row>
      <xdr:rowOff>161925</xdr:rowOff>
    </xdr:from>
    <xdr:to>
      <xdr:col>1</xdr:col>
      <xdr:colOff>541238</xdr:colOff>
      <xdr:row>5479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5533</xdr:row>
      <xdr:rowOff>0</xdr:rowOff>
    </xdr:from>
    <xdr:to>
      <xdr:col>1</xdr:col>
      <xdr:colOff>623534</xdr:colOff>
      <xdr:row>5533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5335</xdr:row>
      <xdr:rowOff>9525</xdr:rowOff>
    </xdr:from>
    <xdr:to>
      <xdr:col>1</xdr:col>
      <xdr:colOff>593435</xdr:colOff>
      <xdr:row>5335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5295</xdr:row>
      <xdr:rowOff>9525</xdr:rowOff>
    </xdr:from>
    <xdr:to>
      <xdr:col>1</xdr:col>
      <xdr:colOff>593435</xdr:colOff>
      <xdr:row>5295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5574</xdr:row>
      <xdr:rowOff>0</xdr:rowOff>
    </xdr:from>
    <xdr:to>
      <xdr:col>1</xdr:col>
      <xdr:colOff>474563</xdr:colOff>
      <xdr:row>5574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1082</xdr:row>
      <xdr:rowOff>180975</xdr:rowOff>
    </xdr:from>
    <xdr:to>
      <xdr:col>1</xdr:col>
      <xdr:colOff>4476750</xdr:colOff>
      <xdr:row>1085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1118</xdr:row>
      <xdr:rowOff>180975</xdr:rowOff>
    </xdr:from>
    <xdr:to>
      <xdr:col>1</xdr:col>
      <xdr:colOff>4476750</xdr:colOff>
      <xdr:row>1121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1190</xdr:row>
      <xdr:rowOff>180975</xdr:rowOff>
    </xdr:from>
    <xdr:to>
      <xdr:col>1</xdr:col>
      <xdr:colOff>4476750</xdr:colOff>
      <xdr:row>1193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1154</xdr:row>
      <xdr:rowOff>180975</xdr:rowOff>
    </xdr:from>
    <xdr:to>
      <xdr:col>1</xdr:col>
      <xdr:colOff>4476750</xdr:colOff>
      <xdr:row>1157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1229</xdr:row>
      <xdr:rowOff>72118</xdr:rowOff>
    </xdr:from>
    <xdr:to>
      <xdr:col>1</xdr:col>
      <xdr:colOff>3333751</xdr:colOff>
      <xdr:row>1230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9"/>
  <sheetViews>
    <sheetView tabSelected="1" topLeftCell="A13" workbookViewId="0">
      <selection activeCell="K25" sqref="K25:K27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5" t="s">
        <v>18</v>
      </c>
      <c r="C2" s="95"/>
      <c r="D2" s="95"/>
      <c r="E2" s="95"/>
      <c r="F2" s="95"/>
      <c r="G2" s="95"/>
      <c r="H2" s="95"/>
      <c r="I2" s="95"/>
    </row>
    <row r="3" spans="1:14" ht="24.75" customHeight="1">
      <c r="A3" s="3"/>
      <c r="B3" s="96" t="s">
        <v>54</v>
      </c>
      <c r="C3" s="96"/>
      <c r="D3" s="96"/>
      <c r="E3" s="96"/>
      <c r="F3" s="96"/>
      <c r="G3" s="96"/>
      <c r="H3" s="96"/>
      <c r="I3" s="96"/>
    </row>
    <row r="4" spans="1:14" ht="26.25">
      <c r="A4" s="9"/>
      <c r="B4" s="97" t="s">
        <v>62</v>
      </c>
      <c r="C4" s="97"/>
      <c r="D4" s="97"/>
      <c r="E4" s="97"/>
      <c r="F4" s="97"/>
      <c r="G4" s="97"/>
      <c r="H4" s="97"/>
      <c r="I4" s="97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0" t="s">
        <v>0</v>
      </c>
      <c r="B6" s="102" t="s">
        <v>1</v>
      </c>
      <c r="C6" s="103"/>
      <c r="D6" s="100" t="s">
        <v>2</v>
      </c>
      <c r="E6" s="100" t="s">
        <v>3</v>
      </c>
      <c r="F6" s="100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1"/>
      <c r="B7" s="104"/>
      <c r="C7" s="105"/>
      <c r="D7" s="101"/>
      <c r="E7" s="101"/>
      <c r="F7" s="101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8" t="s">
        <v>58</v>
      </c>
      <c r="C9" s="99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91" t="s">
        <v>59</v>
      </c>
      <c r="C10" s="92"/>
      <c r="D10" s="64">
        <v>1</v>
      </c>
      <c r="E10" s="63" t="s">
        <v>48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34.5" customHeight="1">
      <c r="A11" s="63">
        <f t="shared" ref="A11:A12" si="0">+A10+1</f>
        <v>3</v>
      </c>
      <c r="B11" s="91" t="s">
        <v>42</v>
      </c>
      <c r="C11" s="92"/>
      <c r="D11" s="64">
        <v>1</v>
      </c>
      <c r="E11" s="63" t="s">
        <v>48</v>
      </c>
      <c r="F11" s="63" t="s">
        <v>10</v>
      </c>
      <c r="G11" s="65">
        <v>150000</v>
      </c>
      <c r="H11" s="65">
        <f>+G11*D11</f>
        <v>150000</v>
      </c>
      <c r="I11" s="66"/>
      <c r="N11" s="67">
        <f>+N9/2.5</f>
        <v>1056</v>
      </c>
    </row>
    <row r="12" spans="1:14" s="67" customFormat="1" ht="38.25" customHeight="1">
      <c r="A12" s="63">
        <f t="shared" si="0"/>
        <v>4</v>
      </c>
      <c r="B12" s="91" t="s">
        <v>43</v>
      </c>
      <c r="C12" s="92"/>
      <c r="D12" s="64">
        <v>5</v>
      </c>
      <c r="E12" s="63" t="s">
        <v>49</v>
      </c>
      <c r="F12" s="63" t="s">
        <v>10</v>
      </c>
      <c r="G12" s="65">
        <v>225000</v>
      </c>
      <c r="H12" s="65">
        <f>+G12*D12</f>
        <v>1125000</v>
      </c>
      <c r="I12" s="66"/>
      <c r="N12" s="67">
        <f>+N11-220-100</f>
        <v>736</v>
      </c>
    </row>
    <row r="13" spans="1:14" s="67" customFormat="1" ht="48.75" customHeight="1">
      <c r="A13" s="63">
        <f t="shared" ref="A13:A17" si="1">+A12+1</f>
        <v>5</v>
      </c>
      <c r="B13" s="91" t="s">
        <v>44</v>
      </c>
      <c r="C13" s="92"/>
      <c r="D13" s="64">
        <v>1</v>
      </c>
      <c r="E13" s="63" t="s">
        <v>51</v>
      </c>
      <c r="F13" s="63" t="s">
        <v>10</v>
      </c>
      <c r="G13" s="65">
        <v>600000</v>
      </c>
      <c r="H13" s="65">
        <f t="shared" ref="H13" si="2">+G13*D13</f>
        <v>600000</v>
      </c>
      <c r="I13" s="66"/>
      <c r="K13" s="67">
        <f>24*3*2</f>
        <v>144</v>
      </c>
    </row>
    <row r="14" spans="1:14" s="67" customFormat="1" ht="18" customHeight="1">
      <c r="A14" s="63">
        <f>+A13+1</f>
        <v>6</v>
      </c>
      <c r="B14" s="91" t="s">
        <v>45</v>
      </c>
      <c r="C14" s="92"/>
      <c r="D14" s="64">
        <f>+D11</f>
        <v>1</v>
      </c>
      <c r="E14" s="63" t="s">
        <v>35</v>
      </c>
      <c r="F14" s="63" t="s">
        <v>10</v>
      </c>
      <c r="G14" s="65">
        <v>500000</v>
      </c>
      <c r="H14" s="65">
        <f>G14*D14</f>
        <v>500000</v>
      </c>
      <c r="I14" s="66"/>
      <c r="N14" s="89">
        <f>12/N11</f>
        <v>1.1363636363636364E-2</v>
      </c>
    </row>
    <row r="15" spans="1:14" s="67" customFormat="1" ht="18" customHeight="1">
      <c r="A15" s="63">
        <f t="shared" si="1"/>
        <v>7</v>
      </c>
      <c r="B15" s="106" t="s">
        <v>55</v>
      </c>
      <c r="C15" s="92"/>
      <c r="D15" s="64">
        <v>1</v>
      </c>
      <c r="E15" s="63" t="s">
        <v>35</v>
      </c>
      <c r="F15" s="63" t="s">
        <v>10</v>
      </c>
      <c r="G15" s="65">
        <v>750000</v>
      </c>
      <c r="H15" s="65">
        <f>G15*D15</f>
        <v>750000</v>
      </c>
      <c r="I15" s="66"/>
      <c r="N15" s="89">
        <f>12/N12</f>
        <v>1.6304347826086956E-2</v>
      </c>
    </row>
    <row r="16" spans="1:14" s="67" customFormat="1" ht="18" customHeight="1">
      <c r="A16" s="63">
        <f t="shared" si="1"/>
        <v>8</v>
      </c>
      <c r="B16" s="91" t="s">
        <v>46</v>
      </c>
      <c r="C16" s="92"/>
      <c r="D16" s="64">
        <v>70</v>
      </c>
      <c r="E16" s="63" t="s">
        <v>50</v>
      </c>
      <c r="F16" s="63" t="s">
        <v>10</v>
      </c>
      <c r="G16" s="65">
        <v>7000</v>
      </c>
      <c r="H16" s="65">
        <f t="shared" ref="H16:H18" si="3">+G16*D16</f>
        <v>490000</v>
      </c>
      <c r="I16" s="66"/>
      <c r="K16" s="67">
        <f>24*3*2</f>
        <v>144</v>
      </c>
      <c r="N16" s="67">
        <f>+N14*N14*N12</f>
        <v>9.5041322314049589E-2</v>
      </c>
    </row>
    <row r="17" spans="1:14" s="67" customFormat="1" ht="19.5" customHeight="1">
      <c r="A17" s="63">
        <f t="shared" si="1"/>
        <v>9</v>
      </c>
      <c r="B17" s="106" t="s">
        <v>52</v>
      </c>
      <c r="C17" s="92"/>
      <c r="D17" s="64">
        <v>2</v>
      </c>
      <c r="E17" s="63" t="s">
        <v>53</v>
      </c>
      <c r="F17" s="63" t="s">
        <v>10</v>
      </c>
      <c r="G17" s="65">
        <v>185000</v>
      </c>
      <c r="H17" s="65">
        <f t="shared" si="3"/>
        <v>370000</v>
      </c>
      <c r="I17" s="66"/>
      <c r="K17" s="67">
        <f>24*3*2</f>
        <v>144</v>
      </c>
    </row>
    <row r="18" spans="1:14" s="67" customFormat="1" ht="36" customHeight="1">
      <c r="A18" s="63">
        <f t="shared" ref="A18" si="4">+A17+1</f>
        <v>10</v>
      </c>
      <c r="B18" s="98" t="s">
        <v>47</v>
      </c>
      <c r="C18" s="99"/>
      <c r="D18" s="64">
        <v>1</v>
      </c>
      <c r="E18" s="63" t="s">
        <v>17</v>
      </c>
      <c r="F18" s="63" t="s">
        <v>17</v>
      </c>
      <c r="G18" s="65">
        <v>200000</v>
      </c>
      <c r="H18" s="65">
        <f t="shared" si="3"/>
        <v>200000</v>
      </c>
      <c r="I18" s="66"/>
      <c r="K18" s="67">
        <f>24*3*2</f>
        <v>144</v>
      </c>
      <c r="N18" s="67">
        <f>12*220/(220+100+1000)</f>
        <v>2</v>
      </c>
    </row>
    <row r="19" spans="1:14" ht="15.75">
      <c r="A19" s="71"/>
      <c r="B19" s="69"/>
      <c r="C19" s="70"/>
      <c r="D19" s="72"/>
      <c r="E19" s="68"/>
      <c r="F19" s="68"/>
      <c r="G19" s="73"/>
      <c r="H19" s="74"/>
      <c r="I19" s="75">
        <f>SUM(H9:H19)</f>
        <v>24980000</v>
      </c>
    </row>
    <row r="20" spans="1:14" ht="15.75">
      <c r="A20" s="77"/>
      <c r="B20" s="78" t="s">
        <v>20</v>
      </c>
      <c r="C20" s="78"/>
      <c r="D20" s="79"/>
      <c r="E20" s="78"/>
      <c r="F20" s="78"/>
      <c r="G20" s="80"/>
      <c r="H20" s="81" t="s">
        <v>11</v>
      </c>
      <c r="I20" s="7">
        <f>+I19</f>
        <v>24980000</v>
      </c>
    </row>
    <row r="21" spans="1:14" ht="15.75">
      <c r="A21" s="82"/>
      <c r="B21" s="83" t="s">
        <v>60</v>
      </c>
      <c r="C21" s="84"/>
      <c r="D21" s="85"/>
      <c r="E21" s="86"/>
      <c r="F21" s="86"/>
      <c r="G21" s="87"/>
      <c r="H21" s="88" t="s">
        <v>12</v>
      </c>
      <c r="I21" s="76">
        <f>ROUND(I20,-3)</f>
        <v>24980000</v>
      </c>
      <c r="K21" s="1">
        <f>25000000-I21</f>
        <v>20000</v>
      </c>
    </row>
    <row r="22" spans="1:14" ht="15.75">
      <c r="A22" s="2"/>
      <c r="B22" s="2"/>
      <c r="C22" s="2"/>
      <c r="D22" s="14"/>
      <c r="E22" s="2"/>
      <c r="F22" s="2"/>
      <c r="G22" s="2"/>
      <c r="H22" s="2"/>
      <c r="I22" s="2"/>
    </row>
    <row r="23" spans="1:14" ht="15.75">
      <c r="A23" s="2"/>
      <c r="B23" s="2"/>
      <c r="C23" s="2"/>
      <c r="D23" s="17"/>
      <c r="E23" s="2"/>
      <c r="F23" s="2"/>
      <c r="G23" s="2"/>
      <c r="H23" s="93" t="s">
        <v>61</v>
      </c>
      <c r="I23" s="93"/>
    </row>
    <row r="24" spans="1:14" ht="15.75">
      <c r="A24" s="93" t="s">
        <v>13</v>
      </c>
      <c r="B24" s="93"/>
      <c r="C24" s="93"/>
      <c r="D24" s="93" t="s">
        <v>14</v>
      </c>
      <c r="E24" s="93"/>
      <c r="F24" s="93"/>
      <c r="G24" s="2"/>
      <c r="H24" s="93" t="s">
        <v>15</v>
      </c>
      <c r="I24" s="93"/>
    </row>
    <row r="25" spans="1:14" ht="15.75">
      <c r="A25" s="2"/>
      <c r="B25" s="2"/>
      <c r="C25" s="2"/>
      <c r="D25" s="17"/>
      <c r="E25" s="2"/>
      <c r="F25" s="2"/>
      <c r="G25" s="2"/>
      <c r="H25" s="2"/>
      <c r="I25" s="2"/>
    </row>
    <row r="26" spans="1:14" ht="15.75">
      <c r="A26" s="2"/>
      <c r="B26" s="2"/>
      <c r="C26" s="2"/>
      <c r="D26" s="14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94" t="s">
        <v>22</v>
      </c>
      <c r="B28" s="94"/>
      <c r="C28" s="94"/>
      <c r="D28" s="94" t="s">
        <v>56</v>
      </c>
      <c r="E28" s="94"/>
      <c r="F28" s="94"/>
      <c r="G28" s="2"/>
      <c r="H28" s="94" t="s">
        <v>23</v>
      </c>
      <c r="I28" s="94"/>
    </row>
    <row r="29" spans="1:14" ht="15.75">
      <c r="A29" s="93" t="s">
        <v>21</v>
      </c>
      <c r="B29" s="93"/>
      <c r="C29" s="93"/>
      <c r="D29" s="93" t="s">
        <v>57</v>
      </c>
      <c r="E29" s="93"/>
      <c r="F29" s="93"/>
      <c r="G29" s="2"/>
      <c r="H29" s="93" t="s">
        <v>16</v>
      </c>
      <c r="I29" s="93"/>
    </row>
  </sheetData>
  <mergeCells count="28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8:C18"/>
    <mergeCell ref="B11:C11"/>
    <mergeCell ref="B12:C12"/>
    <mergeCell ref="B13:C13"/>
    <mergeCell ref="B14:C14"/>
    <mergeCell ref="B16:C16"/>
    <mergeCell ref="B17:C17"/>
    <mergeCell ref="B15:C15"/>
    <mergeCell ref="B10:C10"/>
    <mergeCell ref="A29:C29"/>
    <mergeCell ref="D29:F29"/>
    <mergeCell ref="H29:I29"/>
    <mergeCell ref="A28:C28"/>
    <mergeCell ref="D28:F28"/>
    <mergeCell ref="H28:I28"/>
    <mergeCell ref="H23:I23"/>
    <mergeCell ref="A24:C24"/>
    <mergeCell ref="D24:F24"/>
    <mergeCell ref="H24:I24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34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24</v>
      </c>
      <c r="AB31" s="57" t="s">
        <v>25</v>
      </c>
      <c r="AH31" s="56" t="s">
        <v>28</v>
      </c>
      <c r="AM31" s="57" t="s">
        <v>29</v>
      </c>
    </row>
    <row r="32" spans="11:47" ht="19.5" customHeight="1">
      <c r="AB32" s="57" t="s">
        <v>26</v>
      </c>
      <c r="AC32" s="28">
        <f>7.8*3</f>
        <v>23.4</v>
      </c>
      <c r="AD32" s="62" t="s">
        <v>27</v>
      </c>
      <c r="AM32" s="57" t="s">
        <v>26</v>
      </c>
      <c r="AN32" s="28">
        <f>4*((2*0.18*0.92)+(2*0.18*1.7))</f>
        <v>3.7728000000000002</v>
      </c>
      <c r="AO32" s="62" t="s">
        <v>27</v>
      </c>
    </row>
    <row r="34" spans="13:41" ht="19.5" customHeight="1">
      <c r="AH34" s="56" t="s">
        <v>30</v>
      </c>
      <c r="AM34" s="57" t="s">
        <v>33</v>
      </c>
    </row>
    <row r="35" spans="13:41" ht="19.5" customHeight="1">
      <c r="Y35" s="58" t="s">
        <v>32</v>
      </c>
      <c r="Z35" s="58"/>
      <c r="AA35" s="58"/>
      <c r="AB35" s="59" t="s">
        <v>26</v>
      </c>
      <c r="AC35" s="61">
        <f>+AC32+AN32+AN35</f>
        <v>37.972799999999999</v>
      </c>
      <c r="AD35" s="62" t="s">
        <v>27</v>
      </c>
      <c r="AH35" s="56" t="s">
        <v>31</v>
      </c>
      <c r="AM35" s="57" t="s">
        <v>26</v>
      </c>
      <c r="AN35" s="28">
        <f>+(2*0.5*3)+(2*0.5*7.8)</f>
        <v>10.8</v>
      </c>
      <c r="AO35" s="62" t="s">
        <v>27</v>
      </c>
    </row>
    <row r="37" spans="13:41" ht="19.5" customHeight="1">
      <c r="M37" s="56" t="s">
        <v>37</v>
      </c>
    </row>
    <row r="38" spans="13:41" ht="19.5" customHeight="1">
      <c r="M38" s="56" t="s">
        <v>38</v>
      </c>
      <c r="Q38" s="57" t="s">
        <v>26</v>
      </c>
      <c r="R38" s="56" t="s">
        <v>39</v>
      </c>
    </row>
    <row r="39" spans="13:41" ht="19.5" customHeight="1">
      <c r="Q39" s="57" t="s">
        <v>26</v>
      </c>
      <c r="R39">
        <f>(AC35*3)/6</f>
        <v>18.9864</v>
      </c>
      <c r="S39" s="56" t="s">
        <v>36</v>
      </c>
      <c r="T39" s="56" t="s">
        <v>40</v>
      </c>
      <c r="X39" s="56" t="s">
        <v>41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2019-01-16T09:10:29Z</cp:lastPrinted>
  <dcterms:created xsi:type="dcterms:W3CDTF">2012-03-21T04:38:16Z</dcterms:created>
  <dcterms:modified xsi:type="dcterms:W3CDTF">2019-01-16T09:22:37Z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