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20550" windowHeight="7350"/>
  </bookViews>
  <sheets>
    <sheet name="rab 2018" sheetId="8" r:id="rId1"/>
    <sheet name="AlDas " sheetId="13" r:id="rId2"/>
    <sheet name="breakdown" sheetId="14" r:id="rId3"/>
    <sheet name="Sheet1" sheetId="15" r:id="rId4"/>
  </sheets>
  <definedNames>
    <definedName name="_xlnm.Print_Area" localSheetId="1">'AlDas '!$C$1:$S$225</definedName>
    <definedName name="_xlnm.Print_Area" localSheetId="2">breakdown!$K$21:$AX$55</definedName>
    <definedName name="_xlnm.Print_Area" localSheetId="0">'rab 2018'!$A$2:$I$32</definedName>
  </definedNames>
  <calcPr calcId="125725"/>
</workbook>
</file>

<file path=xl/calcChain.xml><?xml version="1.0" encoding="utf-8"?>
<calcChain xmlns="http://schemas.openxmlformats.org/spreadsheetml/2006/main">
  <c r="A11" i="8"/>
  <c r="A12" s="1"/>
  <c r="A13" s="1"/>
  <c r="A14" s="1"/>
  <c r="A15" s="1"/>
  <c r="A16" s="1"/>
  <c r="A17" s="1"/>
  <c r="A18" s="1"/>
  <c r="A19" s="1"/>
  <c r="A20" s="1"/>
  <c r="A21" s="1"/>
  <c r="D14"/>
  <c r="H14" s="1"/>
  <c r="I22" s="1"/>
  <c r="I23" s="1"/>
  <c r="N14"/>
  <c r="N20"/>
  <c r="H20"/>
  <c r="H19"/>
  <c r="G14" i="15" l="1"/>
  <c r="N17" i="8" l="1"/>
  <c r="N9"/>
  <c r="N10" s="1"/>
  <c r="H21"/>
  <c r="H17"/>
  <c r="H16"/>
  <c r="H15"/>
  <c r="H12"/>
  <c r="H11"/>
  <c r="H10"/>
  <c r="A10"/>
  <c r="H9"/>
  <c r="H13" l="1"/>
  <c r="H18"/>
  <c r="N11"/>
  <c r="N13"/>
  <c r="N15" l="1"/>
  <c r="N18" s="1"/>
  <c r="I24"/>
</calcChain>
</file>

<file path=xl/sharedStrings.xml><?xml version="1.0" encoding="utf-8"?>
<sst xmlns="http://schemas.openxmlformats.org/spreadsheetml/2006/main" count="70" uniqueCount="48">
  <si>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</si>
  <si>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</si>
  <si>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</si>
  <si>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</si>
  <si>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</si>
  <si>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</si>
  <si>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</si>
  <si>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</si>
  <si>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</si>
  <si>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</si>
  <si>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</si>
  <si>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</si>
  <si>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</si>
  <si>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</si>
  <si>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</si>
  <si>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</si>
  <si>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</si>
  <si>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Ls</t>
  </si>
  <si>
    <t>RENCANA ANGGARAN BIAYA PEKERJAAN</t>
  </si>
  <si>
    <t>MATERIAL</t>
  </si>
  <si>
    <t xml:space="preserve">Terbilang : </t>
  </si>
  <si>
    <t>Kadiv. Perencanaan Air Minum</t>
  </si>
  <si>
    <t>Abdi Sucipto</t>
  </si>
  <si>
    <t>Julfan Fadhli</t>
  </si>
  <si>
    <t>Medan,     November 2018</t>
  </si>
  <si>
    <t>GAMBAR RENCANA PEMBUATAN TOILET DAN ATAP TEMPAT PENYIMPANAN SDIC</t>
  </si>
  <si>
    <t>PEMBUATAN TOILET DAN CANOPY SDIC</t>
  </si>
  <si>
    <t>LOKASI: BOOSTER PADANG BULAN</t>
  </si>
  <si>
    <t>Pasang batu + plasteran</t>
  </si>
  <si>
    <t>Pasang seng spandex 0.30 mm - rangka baja ringan</t>
  </si>
  <si>
    <t>Pasang plafon gypsum rangka puring</t>
  </si>
  <si>
    <t>Pasang lisplang</t>
  </si>
  <si>
    <t>Pasang keramik lantai</t>
  </si>
  <si>
    <t>Pemasangan alat listrik dan aksesoris</t>
  </si>
  <si>
    <t>Pemasangan saluran air (perpipaan) dan asesoris</t>
  </si>
  <si>
    <t>Pembuatan tutup parit (beton bertulang), cor petak tahu ukuran 12 x 40 x 100 cm</t>
  </si>
  <si>
    <t>Pembuatan spooning lubang pintu</t>
  </si>
  <si>
    <t>Pemasangan lubang angin</t>
  </si>
  <si>
    <t>Dempul dinding + pengecatan</t>
  </si>
  <si>
    <t>m²</t>
  </si>
  <si>
    <t>Titik</t>
  </si>
  <si>
    <t>pcs</t>
  </si>
  <si>
    <t>set</t>
  </si>
  <si>
    <t>Iwan Hamsar Siregar</t>
  </si>
  <si>
    <t>Plh. Kadiv. Transmisi Distribusi</t>
  </si>
  <si>
    <t>Pasang keramik dinding (tinggi 1 meter)</t>
  </si>
  <si>
    <t>Pasang pintu (PVC)</t>
  </si>
  <si>
    <t>Enam belas juta tiga ratus sepuluh ribu Rupiah</t>
  </si>
</sst>
</file>

<file path=xl/styles.xml><?xml version="1.0" encoding="utf-8"?>
<styleSheet xmlns="http://schemas.openxmlformats.org/spreadsheetml/2006/main">
  <numFmts count="4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_(* #,##0.00000_);_(* \(#,##0.00000\);_(* &quot;-&quot;??_);_(@_)"/>
  </numFmts>
  <fonts count="29">
    <font>
      <sz val="11"/>
      <color indexed="8"/>
      <name val="Calibri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sz val="14"/>
      <color indexed="8"/>
      <name val="Calibri"/>
      <family val="2"/>
    </font>
  </fonts>
  <fills count="2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44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4" fillId="3" borderId="0" applyNumberFormat="0" applyBorder="0" applyAlignment="0" applyProtection="0"/>
    <xf numFmtId="0" fontId="7" fillId="20" borderId="1" applyNumberFormat="0" applyAlignment="0" applyProtection="0"/>
    <xf numFmtId="0" fontId="16" fillId="21" borderId="2" applyNumberFormat="0" applyAlignment="0" applyProtection="0"/>
    <xf numFmtId="43" fontId="2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3" fillId="0" borderId="3" applyNumberFormat="0" applyFill="0" applyAlignment="0" applyProtection="0"/>
    <xf numFmtId="0" fontId="4" fillId="0" borderId="4" applyNumberFormat="0" applyFill="0" applyAlignment="0" applyProtection="0"/>
    <xf numFmtId="0" fontId="5" fillId="0" borderId="5" applyNumberFormat="0" applyFill="0" applyAlignment="0" applyProtection="0"/>
    <xf numFmtId="0" fontId="5" fillId="0" borderId="0" applyNumberFormat="0" applyFill="0" applyBorder="0" applyAlignment="0" applyProtection="0"/>
    <xf numFmtId="0" fontId="8" fillId="7" borderId="1" applyNumberFormat="0" applyAlignment="0" applyProtection="0"/>
    <xf numFmtId="0" fontId="2" fillId="0" borderId="6" applyNumberFormat="0" applyFill="0" applyAlignment="0" applyProtection="0"/>
    <xf numFmtId="0" fontId="13" fillId="22" borderId="0" applyNumberFormat="0" applyBorder="0" applyAlignment="0" applyProtection="0"/>
    <xf numFmtId="0" fontId="22" fillId="23" borderId="7" applyNumberFormat="0" applyFont="0" applyAlignment="0" applyProtection="0"/>
    <xf numFmtId="0" fontId="9" fillId="20" borderId="8" applyNumberFormat="0" applyAlignment="0" applyProtection="0"/>
    <xf numFmtId="0" fontId="1" fillId="0" borderId="0" applyNumberFormat="0" applyFill="0" applyBorder="0" applyAlignment="0" applyProtection="0"/>
    <xf numFmtId="0" fontId="12" fillId="0" borderId="9" applyNumberFormat="0" applyFill="0" applyAlignment="0" applyProtection="0"/>
    <xf numFmtId="0" fontId="6" fillId="0" borderId="0" applyNumberFormat="0" applyFill="0" applyBorder="0" applyAlignment="0" applyProtection="0"/>
    <xf numFmtId="0" fontId="22" fillId="0" borderId="0"/>
  </cellStyleXfs>
  <cellXfs count="80">
    <xf numFmtId="0" fontId="0" fillId="0" borderId="0" xfId="0"/>
    <xf numFmtId="43" fontId="17" fillId="0" borderId="0" xfId="28" applyFont="1"/>
    <xf numFmtId="0" fontId="20" fillId="0" borderId="0" xfId="0" applyFont="1"/>
    <xf numFmtId="0" fontId="24" fillId="0" borderId="0" xfId="0" applyFont="1" applyAlignment="1"/>
    <xf numFmtId="0" fontId="18" fillId="0" borderId="13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20" fillId="0" borderId="13" xfId="0" applyFont="1" applyBorder="1"/>
    <xf numFmtId="43" fontId="18" fillId="0" borderId="13" xfId="0" applyNumberFormat="1" applyFont="1" applyBorder="1"/>
    <xf numFmtId="43" fontId="20" fillId="0" borderId="13" xfId="0" applyNumberFormat="1" applyFont="1" applyBorder="1"/>
    <xf numFmtId="0" fontId="21" fillId="0" borderId="0" xfId="0" applyFont="1" applyAlignment="1"/>
    <xf numFmtId="43" fontId="20" fillId="0" borderId="13" xfId="28" applyFont="1" applyBorder="1" applyAlignment="1">
      <alignment horizontal="center"/>
    </xf>
    <xf numFmtId="0" fontId="19" fillId="0" borderId="15" xfId="0" applyFont="1" applyBorder="1"/>
    <xf numFmtId="0" fontId="19" fillId="0" borderId="14" xfId="0" applyFont="1" applyBorder="1"/>
    <xf numFmtId="43" fontId="17" fillId="0" borderId="0" xfId="28" applyFont="1" applyAlignment="1">
      <alignment horizontal="center"/>
    </xf>
    <xf numFmtId="0" fontId="20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43"/>
    <xf numFmtId="0" fontId="20" fillId="0" borderId="0" xfId="0" applyFont="1" applyAlignment="1">
      <alignment horizontal="center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0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12" xfId="0" applyBorder="1"/>
    <xf numFmtId="0" fontId="0" fillId="0" borderId="17" xfId="0" applyBorder="1"/>
    <xf numFmtId="0" fontId="0" fillId="0" borderId="29" xfId="0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20" fillId="0" borderId="11" xfId="0" applyFont="1" applyBorder="1" applyAlignment="1">
      <alignment horizontal="center" vertical="top"/>
    </xf>
    <xf numFmtId="165" fontId="20" fillId="0" borderId="11" xfId="28" applyNumberFormat="1" applyFont="1" applyBorder="1" applyAlignment="1">
      <alignment horizontal="center" vertical="top"/>
    </xf>
    <xf numFmtId="164" fontId="20" fillId="0" borderId="11" xfId="28" applyNumberFormat="1" applyFont="1" applyBorder="1" applyAlignment="1">
      <alignment horizontal="center" vertical="top"/>
    </xf>
    <xf numFmtId="43" fontId="20" fillId="0" borderId="11" xfId="0" applyNumberFormat="1" applyFont="1" applyBorder="1" applyAlignment="1">
      <alignment vertical="top"/>
    </xf>
    <xf numFmtId="43" fontId="17" fillId="0" borderId="0" xfId="28" applyFont="1" applyAlignment="1">
      <alignment vertical="top"/>
    </xf>
    <xf numFmtId="0" fontId="20" fillId="0" borderId="11" xfId="0" applyFont="1" applyBorder="1" applyAlignment="1">
      <alignment horizontal="center"/>
    </xf>
    <xf numFmtId="164" fontId="20" fillId="0" borderId="11" xfId="28" applyNumberFormat="1" applyFont="1" applyBorder="1" applyAlignment="1">
      <alignment horizontal="center"/>
    </xf>
    <xf numFmtId="0" fontId="20" fillId="0" borderId="11" xfId="0" applyFont="1" applyBorder="1" applyAlignment="1">
      <alignment horizontal="right"/>
    </xf>
    <xf numFmtId="164" fontId="20" fillId="0" borderId="11" xfId="28" applyNumberFormat="1" applyFont="1" applyBorder="1" applyAlignment="1">
      <alignment horizontal="right"/>
    </xf>
    <xf numFmtId="0" fontId="20" fillId="0" borderId="16" xfId="0" applyFont="1" applyBorder="1" applyAlignment="1"/>
    <xf numFmtId="0" fontId="20" fillId="0" borderId="20" xfId="0" applyFont="1" applyBorder="1" applyAlignment="1"/>
    <xf numFmtId="43" fontId="18" fillId="0" borderId="10" xfId="0" applyNumberFormat="1" applyFont="1" applyBorder="1"/>
    <xf numFmtId="43" fontId="26" fillId="0" borderId="14" xfId="28" applyFont="1" applyBorder="1" applyAlignment="1">
      <alignment vertical="center"/>
    </xf>
    <xf numFmtId="43" fontId="26" fillId="0" borderId="12" xfId="28" applyFont="1" applyBorder="1" applyAlignment="1">
      <alignment vertical="center"/>
    </xf>
    <xf numFmtId="43" fontId="26" fillId="0" borderId="12" xfId="28" applyFont="1" applyBorder="1" applyAlignment="1">
      <alignment horizontal="center" vertical="center"/>
    </xf>
    <xf numFmtId="43" fontId="26" fillId="0" borderId="15" xfId="28" applyFont="1" applyBorder="1" applyAlignment="1">
      <alignment vertical="center"/>
    </xf>
    <xf numFmtId="0" fontId="18" fillId="0" borderId="13" xfId="0" applyFont="1" applyBorder="1"/>
    <xf numFmtId="43" fontId="26" fillId="0" borderId="16" xfId="28" applyFont="1" applyBorder="1" applyAlignment="1">
      <alignment vertical="center"/>
    </xf>
    <xf numFmtId="43" fontId="27" fillId="0" borderId="17" xfId="28" applyFont="1" applyBorder="1" applyAlignment="1">
      <alignment horizontal="left" vertical="center"/>
    </xf>
    <xf numFmtId="43" fontId="27" fillId="0" borderId="17" xfId="28" applyFont="1" applyBorder="1" applyAlignment="1">
      <alignment horizontal="center" vertical="center"/>
    </xf>
    <xf numFmtId="43" fontId="26" fillId="0" borderId="17" xfId="28" applyFont="1" applyBorder="1" applyAlignment="1">
      <alignment horizontal="center" vertical="center"/>
    </xf>
    <xf numFmtId="43" fontId="26" fillId="0" borderId="17" xfId="28" applyFont="1" applyBorder="1" applyAlignment="1">
      <alignment vertical="center"/>
    </xf>
    <xf numFmtId="43" fontId="26" fillId="0" borderId="18" xfId="28" applyFont="1" applyBorder="1" applyAlignment="1">
      <alignment vertical="center"/>
    </xf>
    <xf numFmtId="0" fontId="18" fillId="0" borderId="10" xfId="0" applyFont="1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3" xfId="0" applyBorder="1"/>
    <xf numFmtId="0" fontId="28" fillId="0" borderId="0" xfId="0" applyFont="1"/>
    <xf numFmtId="0" fontId="20" fillId="0" borderId="19" xfId="0" applyFont="1" applyBorder="1" applyAlignment="1">
      <alignment vertical="top"/>
    </xf>
    <xf numFmtId="0" fontId="20" fillId="0" borderId="20" xfId="0" applyFont="1" applyBorder="1" applyAlignment="1">
      <alignment vertical="top"/>
    </xf>
    <xf numFmtId="166" fontId="17" fillId="0" borderId="0" xfId="28" applyNumberFormat="1" applyFont="1" applyAlignment="1">
      <alignment vertical="top"/>
    </xf>
    <xf numFmtId="164" fontId="20" fillId="0" borderId="11" xfId="28" applyNumberFormat="1" applyFont="1" applyBorder="1" applyAlignment="1">
      <alignment horizontal="right" vertical="top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5392</xdr:row>
      <xdr:rowOff>9525</xdr:rowOff>
    </xdr:from>
    <xdr:to>
      <xdr:col>1</xdr:col>
      <xdr:colOff>593435</xdr:colOff>
      <xdr:row>5392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5481</xdr:row>
      <xdr:rowOff>161925</xdr:rowOff>
    </xdr:from>
    <xdr:to>
      <xdr:col>1</xdr:col>
      <xdr:colOff>541238</xdr:colOff>
      <xdr:row>5482</xdr:row>
      <xdr:rowOff>32272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5536</xdr:row>
      <xdr:rowOff>0</xdr:rowOff>
    </xdr:from>
    <xdr:to>
      <xdr:col>1</xdr:col>
      <xdr:colOff>623534</xdr:colOff>
      <xdr:row>5536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5338</xdr:row>
      <xdr:rowOff>9525</xdr:rowOff>
    </xdr:from>
    <xdr:to>
      <xdr:col>1</xdr:col>
      <xdr:colOff>593435</xdr:colOff>
      <xdr:row>5338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5298</xdr:row>
      <xdr:rowOff>9525</xdr:rowOff>
    </xdr:from>
    <xdr:to>
      <xdr:col>1</xdr:col>
      <xdr:colOff>593435</xdr:colOff>
      <xdr:row>5298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5577</xdr:row>
      <xdr:rowOff>0</xdr:rowOff>
    </xdr:from>
    <xdr:to>
      <xdr:col>1</xdr:col>
      <xdr:colOff>474563</xdr:colOff>
      <xdr:row>5577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1085</xdr:row>
      <xdr:rowOff>180975</xdr:rowOff>
    </xdr:from>
    <xdr:to>
      <xdr:col>1</xdr:col>
      <xdr:colOff>4476750</xdr:colOff>
      <xdr:row>1088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1121</xdr:row>
      <xdr:rowOff>180975</xdr:rowOff>
    </xdr:from>
    <xdr:to>
      <xdr:col>1</xdr:col>
      <xdr:colOff>4476750</xdr:colOff>
      <xdr:row>1124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1193</xdr:row>
      <xdr:rowOff>180975</xdr:rowOff>
    </xdr:from>
    <xdr:to>
      <xdr:col>1</xdr:col>
      <xdr:colOff>4476750</xdr:colOff>
      <xdr:row>1196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1157</xdr:row>
      <xdr:rowOff>180975</xdr:rowOff>
    </xdr:from>
    <xdr:to>
      <xdr:col>1</xdr:col>
      <xdr:colOff>4476750</xdr:colOff>
      <xdr:row>1160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1232</xdr:row>
      <xdr:rowOff>72118</xdr:rowOff>
    </xdr:from>
    <xdr:to>
      <xdr:col>1</xdr:col>
      <xdr:colOff>3333751</xdr:colOff>
      <xdr:row>1233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77</xdr:row>
      <xdr:rowOff>0</xdr:rowOff>
    </xdr:from>
    <xdr:to>
      <xdr:col>19</xdr:col>
      <xdr:colOff>133350</xdr:colOff>
      <xdr:row>113</xdr:row>
      <xdr:rowOff>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14668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19</xdr:col>
      <xdr:colOff>133350</xdr:colOff>
      <xdr:row>187</xdr:row>
      <xdr:rowOff>0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0" y="287655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19</xdr:col>
      <xdr:colOff>133350</xdr:colOff>
      <xdr:row>224</xdr:row>
      <xdr:rowOff>0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9200" y="35814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1</xdr:row>
      <xdr:rowOff>9525</xdr:rowOff>
    </xdr:from>
    <xdr:to>
      <xdr:col>18</xdr:col>
      <xdr:colOff>57150</xdr:colOff>
      <xdr:row>35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200025"/>
          <a:ext cx="9810750" cy="6515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36</xdr:row>
      <xdr:rowOff>28575</xdr:rowOff>
    </xdr:from>
    <xdr:to>
      <xdr:col>18</xdr:col>
      <xdr:colOff>57150</xdr:colOff>
      <xdr:row>70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19200" y="6886575"/>
          <a:ext cx="9810750" cy="6515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200025</xdr:colOff>
      <xdr:row>33</xdr:row>
      <xdr:rowOff>28575</xdr:rowOff>
    </xdr:from>
    <xdr:to>
      <xdr:col>25</xdr:col>
      <xdr:colOff>57150</xdr:colOff>
      <xdr:row>34</xdr:row>
      <xdr:rowOff>104775</xdr:rowOff>
    </xdr:to>
    <xdr:sp macro="" textlink="">
      <xdr:nvSpPr>
        <xdr:cNvPr id="40" name="Parallelogram 39"/>
        <xdr:cNvSpPr/>
      </xdr:nvSpPr>
      <xdr:spPr>
        <a:xfrm>
          <a:off x="5086350" y="8201025"/>
          <a:ext cx="1400175" cy="323850"/>
        </a:xfrm>
        <a:prstGeom prst="parallelogram">
          <a:avLst>
            <a:gd name="adj" fmla="val 90979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104775</xdr:colOff>
      <xdr:row>29</xdr:row>
      <xdr:rowOff>152400</xdr:rowOff>
    </xdr:from>
    <xdr:to>
      <xdr:col>17</xdr:col>
      <xdr:colOff>219075</xdr:colOff>
      <xdr:row>32</xdr:row>
      <xdr:rowOff>219075</xdr:rowOff>
    </xdr:to>
    <xdr:sp macro="" textlink="">
      <xdr:nvSpPr>
        <xdr:cNvPr id="45" name="Cube 44"/>
        <xdr:cNvSpPr/>
      </xdr:nvSpPr>
      <xdr:spPr>
        <a:xfrm>
          <a:off x="3962400" y="7334250"/>
          <a:ext cx="628650" cy="809625"/>
        </a:xfrm>
        <a:prstGeom prst="cub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17</xdr:col>
      <xdr:colOff>142875</xdr:colOff>
      <xdr:row>29</xdr:row>
      <xdr:rowOff>152400</xdr:rowOff>
    </xdr:from>
    <xdr:to>
      <xdr:col>20</xdr:col>
      <xdr:colOff>0</xdr:colOff>
      <xdr:row>32</xdr:row>
      <xdr:rowOff>219075</xdr:rowOff>
    </xdr:to>
    <xdr:sp macro="" textlink="">
      <xdr:nvSpPr>
        <xdr:cNvPr id="44" name="Cube 43"/>
        <xdr:cNvSpPr/>
      </xdr:nvSpPr>
      <xdr:spPr>
        <a:xfrm>
          <a:off x="4514850" y="7334250"/>
          <a:ext cx="628650" cy="809625"/>
        </a:xfrm>
        <a:prstGeom prst="cub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100"/>
            <a:t>SDIC</a:t>
          </a:r>
        </a:p>
      </xdr:txBody>
    </xdr:sp>
    <xdr:clientData/>
  </xdr:twoCellAnchor>
  <xdr:twoCellAnchor>
    <xdr:from>
      <xdr:col>19</xdr:col>
      <xdr:colOff>180975</xdr:colOff>
      <xdr:row>29</xdr:row>
      <xdr:rowOff>152400</xdr:rowOff>
    </xdr:from>
    <xdr:to>
      <xdr:col>22</xdr:col>
      <xdr:colOff>38100</xdr:colOff>
      <xdr:row>32</xdr:row>
      <xdr:rowOff>219075</xdr:rowOff>
    </xdr:to>
    <xdr:sp macro="" textlink="">
      <xdr:nvSpPr>
        <xdr:cNvPr id="43" name="Cube 42"/>
        <xdr:cNvSpPr/>
      </xdr:nvSpPr>
      <xdr:spPr>
        <a:xfrm>
          <a:off x="5067300" y="7334250"/>
          <a:ext cx="628650" cy="809625"/>
        </a:xfrm>
        <a:prstGeom prst="cub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142875</xdr:colOff>
      <xdr:row>29</xdr:row>
      <xdr:rowOff>142875</xdr:rowOff>
    </xdr:from>
    <xdr:to>
      <xdr:col>26</xdr:col>
      <xdr:colOff>257175</xdr:colOff>
      <xdr:row>32</xdr:row>
      <xdr:rowOff>209550</xdr:rowOff>
    </xdr:to>
    <xdr:sp macro="" textlink="">
      <xdr:nvSpPr>
        <xdr:cNvPr id="42" name="Cube 41"/>
        <xdr:cNvSpPr/>
      </xdr:nvSpPr>
      <xdr:spPr>
        <a:xfrm>
          <a:off x="6315075" y="7324725"/>
          <a:ext cx="628650" cy="809625"/>
        </a:xfrm>
        <a:prstGeom prst="cube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32</xdr:col>
      <xdr:colOff>180975</xdr:colOff>
      <xdr:row>33</xdr:row>
      <xdr:rowOff>9525</xdr:rowOff>
    </xdr:from>
    <xdr:to>
      <xdr:col>38</xdr:col>
      <xdr:colOff>28575</xdr:colOff>
      <xdr:row>34</xdr:row>
      <xdr:rowOff>85725</xdr:rowOff>
    </xdr:to>
    <xdr:sp macro="" textlink="">
      <xdr:nvSpPr>
        <xdr:cNvPr id="37" name="Parallelogram 36"/>
        <xdr:cNvSpPr/>
      </xdr:nvSpPr>
      <xdr:spPr>
        <a:xfrm>
          <a:off x="8429625" y="8181975"/>
          <a:ext cx="1400175" cy="323850"/>
        </a:xfrm>
        <a:prstGeom prst="parallelogram">
          <a:avLst>
            <a:gd name="adj" fmla="val 90979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18</xdr:col>
      <xdr:colOff>104775</xdr:colOff>
      <xdr:row>53</xdr:row>
      <xdr:rowOff>123825</xdr:rowOff>
    </xdr:from>
    <xdr:to>
      <xdr:col>22</xdr:col>
      <xdr:colOff>0</xdr:colOff>
      <xdr:row>53</xdr:row>
      <xdr:rowOff>123825</xdr:rowOff>
    </xdr:to>
    <xdr:cxnSp macro="">
      <xdr:nvCxnSpPr>
        <xdr:cNvPr id="32" name="Straight Arrow Connector 31"/>
        <xdr:cNvCxnSpPr/>
      </xdr:nvCxnSpPr>
      <xdr:spPr>
        <a:xfrm>
          <a:off x="4733925" y="13249275"/>
          <a:ext cx="92392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9525</xdr:colOff>
      <xdr:row>21</xdr:row>
      <xdr:rowOff>219075</xdr:rowOff>
    </xdr:from>
    <xdr:to>
      <xdr:col>47</xdr:col>
      <xdr:colOff>0</xdr:colOff>
      <xdr:row>34</xdr:row>
      <xdr:rowOff>238124</xdr:rowOff>
    </xdr:to>
    <xdr:sp macro="" textlink="">
      <xdr:nvSpPr>
        <xdr:cNvPr id="11" name="Cube 10"/>
        <xdr:cNvSpPr/>
      </xdr:nvSpPr>
      <xdr:spPr>
        <a:xfrm>
          <a:off x="9020175" y="5419725"/>
          <a:ext cx="3086100" cy="3238499"/>
        </a:xfrm>
        <a:prstGeom prst="cube">
          <a:avLst/>
        </a:prstGeom>
        <a:ln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100"/>
            <a:t>TOILET</a:t>
          </a:r>
        </a:p>
        <a:p>
          <a:pPr algn="ctr"/>
          <a:endParaRPr lang="en-US" sz="1100"/>
        </a:p>
      </xdr:txBody>
    </xdr:sp>
    <xdr:clientData/>
  </xdr:twoCellAnchor>
  <xdr:twoCellAnchor>
    <xdr:from>
      <xdr:col>35</xdr:col>
      <xdr:colOff>9525</xdr:colOff>
      <xdr:row>35</xdr:row>
      <xdr:rowOff>104775</xdr:rowOff>
    </xdr:from>
    <xdr:to>
      <xdr:col>44</xdr:col>
      <xdr:colOff>0</xdr:colOff>
      <xdr:row>35</xdr:row>
      <xdr:rowOff>104775</xdr:rowOff>
    </xdr:to>
    <xdr:cxnSp macro="">
      <xdr:nvCxnSpPr>
        <xdr:cNvPr id="16" name="Straight Arrow Connector 15"/>
        <xdr:cNvCxnSpPr/>
      </xdr:nvCxnSpPr>
      <xdr:spPr>
        <a:xfrm>
          <a:off x="9010650" y="8772525"/>
          <a:ext cx="2305050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9525</xdr:colOff>
      <xdr:row>35</xdr:row>
      <xdr:rowOff>95250</xdr:rowOff>
    </xdr:from>
    <xdr:to>
      <xdr:col>46</xdr:col>
      <xdr:colOff>247650</xdr:colOff>
      <xdr:row>35</xdr:row>
      <xdr:rowOff>95250</xdr:rowOff>
    </xdr:to>
    <xdr:cxnSp macro="">
      <xdr:nvCxnSpPr>
        <xdr:cNvPr id="17" name="Straight Arrow Connector 16"/>
        <xdr:cNvCxnSpPr/>
      </xdr:nvCxnSpPr>
      <xdr:spPr>
        <a:xfrm>
          <a:off x="11334750" y="8763000"/>
          <a:ext cx="7524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9525</xdr:colOff>
      <xdr:row>36</xdr:row>
      <xdr:rowOff>95250</xdr:rowOff>
    </xdr:from>
    <xdr:to>
      <xdr:col>47</xdr:col>
      <xdr:colOff>0</xdr:colOff>
      <xdr:row>36</xdr:row>
      <xdr:rowOff>95250</xdr:rowOff>
    </xdr:to>
    <xdr:cxnSp macro="">
      <xdr:nvCxnSpPr>
        <xdr:cNvPr id="19" name="Straight Arrow Connector 18"/>
        <xdr:cNvCxnSpPr/>
      </xdr:nvCxnSpPr>
      <xdr:spPr>
        <a:xfrm>
          <a:off x="2581275" y="9010650"/>
          <a:ext cx="95154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76200</xdr:colOff>
      <xdr:row>38</xdr:row>
      <xdr:rowOff>9527</xdr:rowOff>
    </xdr:from>
    <xdr:to>
      <xdr:col>34</xdr:col>
      <xdr:colOff>19050</xdr:colOff>
      <xdr:row>40</xdr:row>
      <xdr:rowOff>104775</xdr:rowOff>
    </xdr:to>
    <xdr:cxnSp macro="">
      <xdr:nvCxnSpPr>
        <xdr:cNvPr id="22" name="Straight Connector 21"/>
        <xdr:cNvCxnSpPr/>
      </xdr:nvCxnSpPr>
      <xdr:spPr>
        <a:xfrm flipV="1">
          <a:off x="4705350" y="9420227"/>
          <a:ext cx="4067175" cy="590548"/>
        </a:xfrm>
        <a:prstGeom prst="line">
          <a:avLst/>
        </a:prstGeom>
        <a:ln w="50800" cmpd="dbl">
          <a:solidFill>
            <a:schemeClr val="accent6">
              <a:lumMod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142875</xdr:colOff>
      <xdr:row>38</xdr:row>
      <xdr:rowOff>9525</xdr:rowOff>
    </xdr:from>
    <xdr:to>
      <xdr:col>34</xdr:col>
      <xdr:colOff>142875</xdr:colOff>
      <xdr:row>52</xdr:row>
      <xdr:rowOff>238126</xdr:rowOff>
    </xdr:to>
    <xdr:cxnSp macro="">
      <xdr:nvCxnSpPr>
        <xdr:cNvPr id="26" name="Straight Arrow Connector 25"/>
        <xdr:cNvCxnSpPr/>
      </xdr:nvCxnSpPr>
      <xdr:spPr>
        <a:xfrm flipV="1">
          <a:off x="8896350" y="9420225"/>
          <a:ext cx="0" cy="3695701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53</xdr:row>
      <xdr:rowOff>114300</xdr:rowOff>
    </xdr:from>
    <xdr:to>
      <xdr:col>34</xdr:col>
      <xdr:colOff>19050</xdr:colOff>
      <xdr:row>53</xdr:row>
      <xdr:rowOff>114300</xdr:rowOff>
    </xdr:to>
    <xdr:cxnSp macro="">
      <xdr:nvCxnSpPr>
        <xdr:cNvPr id="29" name="Straight Arrow Connector 28"/>
        <xdr:cNvCxnSpPr/>
      </xdr:nvCxnSpPr>
      <xdr:spPr>
        <a:xfrm>
          <a:off x="5657850" y="13239750"/>
          <a:ext cx="3114675" cy="0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133349</xdr:colOff>
      <xdr:row>42</xdr:row>
      <xdr:rowOff>19050</xdr:rowOff>
    </xdr:from>
    <xdr:to>
      <xdr:col>33</xdr:col>
      <xdr:colOff>238124</xdr:colOff>
      <xdr:row>52</xdr:row>
      <xdr:rowOff>228600</xdr:rowOff>
    </xdr:to>
    <xdr:sp macro="" textlink="">
      <xdr:nvSpPr>
        <xdr:cNvPr id="36" name="Trapezoid 35"/>
        <xdr:cNvSpPr/>
      </xdr:nvSpPr>
      <xdr:spPr>
        <a:xfrm rot="16200000">
          <a:off x="6834187" y="11196637"/>
          <a:ext cx="2686050" cy="1133475"/>
        </a:xfrm>
        <a:prstGeom prst="trapezoid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28</xdr:col>
      <xdr:colOff>104775</xdr:colOff>
      <xdr:row>33</xdr:row>
      <xdr:rowOff>9525</xdr:rowOff>
    </xdr:from>
    <xdr:to>
      <xdr:col>33</xdr:col>
      <xdr:colOff>219075</xdr:colOff>
      <xdr:row>34</xdr:row>
      <xdr:rowOff>85725</xdr:rowOff>
    </xdr:to>
    <xdr:sp macro="" textlink="">
      <xdr:nvSpPr>
        <xdr:cNvPr id="38" name="Parallelogram 37"/>
        <xdr:cNvSpPr/>
      </xdr:nvSpPr>
      <xdr:spPr>
        <a:xfrm>
          <a:off x="7324725" y="8181975"/>
          <a:ext cx="1400175" cy="323850"/>
        </a:xfrm>
        <a:prstGeom prst="parallelogram">
          <a:avLst>
            <a:gd name="adj" fmla="val 90979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15</xdr:col>
      <xdr:colOff>161925</xdr:colOff>
      <xdr:row>33</xdr:row>
      <xdr:rowOff>19050</xdr:rowOff>
    </xdr:from>
    <xdr:to>
      <xdr:col>21</xdr:col>
      <xdr:colOff>19050</xdr:colOff>
      <xdr:row>34</xdr:row>
      <xdr:rowOff>95250</xdr:rowOff>
    </xdr:to>
    <xdr:sp macro="" textlink="">
      <xdr:nvSpPr>
        <xdr:cNvPr id="39" name="Parallelogram 38"/>
        <xdr:cNvSpPr/>
      </xdr:nvSpPr>
      <xdr:spPr>
        <a:xfrm>
          <a:off x="4019550" y="8191500"/>
          <a:ext cx="1400175" cy="323850"/>
        </a:xfrm>
        <a:prstGeom prst="parallelogram">
          <a:avLst>
            <a:gd name="adj" fmla="val 90979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24</xdr:col>
      <xdr:colOff>38100</xdr:colOff>
      <xdr:row>33</xdr:row>
      <xdr:rowOff>19050</xdr:rowOff>
    </xdr:from>
    <xdr:to>
      <xdr:col>29</xdr:col>
      <xdr:colOff>133350</xdr:colOff>
      <xdr:row>34</xdr:row>
      <xdr:rowOff>95250</xdr:rowOff>
    </xdr:to>
    <xdr:sp macro="" textlink="">
      <xdr:nvSpPr>
        <xdr:cNvPr id="41" name="Parallelogram 40"/>
        <xdr:cNvSpPr/>
      </xdr:nvSpPr>
      <xdr:spPr>
        <a:xfrm>
          <a:off x="6210300" y="8191500"/>
          <a:ext cx="1400175" cy="323850"/>
        </a:xfrm>
        <a:prstGeom prst="parallelogram">
          <a:avLst>
            <a:gd name="adj" fmla="val 90979"/>
          </a:avLst>
        </a:prstGeom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/>
            <a:t>Tutup Parit</a:t>
          </a:r>
        </a:p>
      </xdr:txBody>
    </xdr:sp>
    <xdr:clientData/>
  </xdr:twoCellAnchor>
  <xdr:twoCellAnchor>
    <xdr:from>
      <xdr:col>45</xdr:col>
      <xdr:colOff>161925</xdr:colOff>
      <xdr:row>25</xdr:row>
      <xdr:rowOff>95249</xdr:rowOff>
    </xdr:from>
    <xdr:to>
      <xdr:col>46</xdr:col>
      <xdr:colOff>247650</xdr:colOff>
      <xdr:row>33</xdr:row>
      <xdr:rowOff>85724</xdr:rowOff>
    </xdr:to>
    <xdr:sp macro="" textlink="">
      <xdr:nvSpPr>
        <xdr:cNvPr id="46" name="Parallelogram 45"/>
        <xdr:cNvSpPr/>
      </xdr:nvSpPr>
      <xdr:spPr>
        <a:xfrm rot="5400000" flipV="1">
          <a:off x="10958512" y="7100887"/>
          <a:ext cx="1971675" cy="342900"/>
        </a:xfrm>
        <a:prstGeom prst="parallelogram">
          <a:avLst>
            <a:gd name="adj" fmla="val 98482"/>
          </a:avLst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28575</xdr:colOff>
      <xdr:row>21</xdr:row>
      <xdr:rowOff>180976</xdr:rowOff>
    </xdr:from>
    <xdr:to>
      <xdr:col>50</xdr:col>
      <xdr:colOff>9524</xdr:colOff>
      <xdr:row>26</xdr:row>
      <xdr:rowOff>28576</xdr:rowOff>
    </xdr:to>
    <xdr:sp macro="" textlink="">
      <xdr:nvSpPr>
        <xdr:cNvPr id="10" name="Parallelogram 9"/>
        <xdr:cNvSpPr/>
      </xdr:nvSpPr>
      <xdr:spPr>
        <a:xfrm>
          <a:off x="2600325" y="5381626"/>
          <a:ext cx="10267949" cy="1085850"/>
        </a:xfrm>
        <a:prstGeom prst="parallelogram">
          <a:avLst>
            <a:gd name="adj" fmla="val 98907"/>
          </a:avLst>
        </a:prstGeom>
        <a:blipFill dpi="0" rotWithShape="1">
          <a:blip xmlns:r="http://schemas.openxmlformats.org/officeDocument/2006/relationships" r:embed="rId1" cstate="print">
            <a:alphaModFix amt="62000"/>
          </a:blip>
          <a:srcRect/>
          <a:tile tx="0" ty="0" sx="100000" sy="100000" flip="none" algn="tl"/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Seng SPANDEX 0.30 mm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N32"/>
  <sheetViews>
    <sheetView tabSelected="1" topLeftCell="A16" zoomScaleNormal="100" workbookViewId="0">
      <selection activeCell="B25" sqref="B25"/>
    </sheetView>
  </sheetViews>
  <sheetFormatPr defaultRowHeight="12"/>
  <cols>
    <col min="1" max="1" width="4.5703125" style="1" customWidth="1"/>
    <col min="2" max="2" width="20" style="1" customWidth="1"/>
    <col min="3" max="3" width="26.28515625" style="1" customWidth="1"/>
    <col min="4" max="4" width="10" style="13" customWidth="1"/>
    <col min="5" max="5" width="8.5703125" style="1" customWidth="1"/>
    <col min="6" max="6" width="11" style="1" customWidth="1"/>
    <col min="7" max="7" width="15" style="1" customWidth="1"/>
    <col min="8" max="8" width="15.570312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4" ht="33.75">
      <c r="A2" s="3"/>
      <c r="B2" s="71" t="s">
        <v>18</v>
      </c>
      <c r="C2" s="71"/>
      <c r="D2" s="71"/>
      <c r="E2" s="71"/>
      <c r="F2" s="71"/>
      <c r="G2" s="71"/>
      <c r="H2" s="71"/>
      <c r="I2" s="71"/>
    </row>
    <row r="3" spans="1:14" ht="24.75" customHeight="1">
      <c r="A3" s="3"/>
      <c r="B3" s="72" t="s">
        <v>26</v>
      </c>
      <c r="C3" s="72"/>
      <c r="D3" s="72"/>
      <c r="E3" s="72"/>
      <c r="F3" s="72"/>
      <c r="G3" s="72"/>
      <c r="H3" s="72"/>
      <c r="I3" s="72"/>
    </row>
    <row r="4" spans="1:14" ht="26.25">
      <c r="A4" s="9"/>
      <c r="B4" s="73" t="s">
        <v>27</v>
      </c>
      <c r="C4" s="73"/>
      <c r="D4" s="73"/>
      <c r="E4" s="73"/>
      <c r="F4" s="73"/>
      <c r="G4" s="73"/>
      <c r="H4" s="73"/>
      <c r="I4" s="73"/>
    </row>
    <row r="5" spans="1:14" ht="15.75">
      <c r="A5" s="15"/>
      <c r="B5" s="15"/>
      <c r="C5" s="15"/>
      <c r="D5" s="15"/>
      <c r="E5" s="15"/>
      <c r="F5" s="15"/>
      <c r="G5" s="15"/>
      <c r="H5" s="15"/>
      <c r="I5" s="15"/>
    </row>
    <row r="6" spans="1:14" ht="15.75">
      <c r="A6" s="74" t="s">
        <v>0</v>
      </c>
      <c r="B6" s="76" t="s">
        <v>1</v>
      </c>
      <c r="C6" s="77"/>
      <c r="D6" s="74" t="s">
        <v>2</v>
      </c>
      <c r="E6" s="74" t="s">
        <v>3</v>
      </c>
      <c r="F6" s="74" t="s">
        <v>4</v>
      </c>
      <c r="G6" s="4" t="s">
        <v>5</v>
      </c>
      <c r="H6" s="4" t="s">
        <v>6</v>
      </c>
      <c r="I6" s="4" t="s">
        <v>7</v>
      </c>
    </row>
    <row r="7" spans="1:14" ht="15.75">
      <c r="A7" s="75"/>
      <c r="B7" s="78"/>
      <c r="C7" s="79"/>
      <c r="D7" s="75"/>
      <c r="E7" s="75"/>
      <c r="F7" s="75"/>
      <c r="G7" s="5" t="s">
        <v>8</v>
      </c>
      <c r="H7" s="5" t="s">
        <v>8</v>
      </c>
      <c r="I7" s="5" t="s">
        <v>8</v>
      </c>
    </row>
    <row r="8" spans="1:14" ht="15.75">
      <c r="A8" s="4" t="s">
        <v>9</v>
      </c>
      <c r="B8" s="12" t="s">
        <v>19</v>
      </c>
      <c r="C8" s="11"/>
      <c r="D8" s="10"/>
      <c r="E8" s="6"/>
      <c r="F8" s="6"/>
      <c r="G8" s="6"/>
      <c r="H8" s="7"/>
      <c r="I8" s="8"/>
    </row>
    <row r="9" spans="1:14" s="37" customFormat="1" ht="17.25" customHeight="1">
      <c r="A9" s="33">
        <v>1</v>
      </c>
      <c r="B9" s="67" t="s">
        <v>28</v>
      </c>
      <c r="C9" s="68"/>
      <c r="D9" s="34">
        <v>12.1</v>
      </c>
      <c r="E9" s="33" t="s">
        <v>39</v>
      </c>
      <c r="F9" s="33" t="s">
        <v>10</v>
      </c>
      <c r="G9" s="35">
        <v>350000</v>
      </c>
      <c r="H9" s="35">
        <f>+G9*D9</f>
        <v>4235000</v>
      </c>
      <c r="I9" s="36"/>
      <c r="N9" s="37">
        <f>12*220</f>
        <v>2640</v>
      </c>
    </row>
    <row r="10" spans="1:14" s="37" customFormat="1" ht="32.25" customHeight="1">
      <c r="A10" s="33">
        <f>+A9+1</f>
        <v>2</v>
      </c>
      <c r="B10" s="67" t="s">
        <v>29</v>
      </c>
      <c r="C10" s="68"/>
      <c r="D10" s="34">
        <v>16</v>
      </c>
      <c r="E10" s="33" t="s">
        <v>39</v>
      </c>
      <c r="F10" s="33" t="s">
        <v>10</v>
      </c>
      <c r="G10" s="35">
        <v>230000</v>
      </c>
      <c r="H10" s="35">
        <f>+G10*D10</f>
        <v>3680000</v>
      </c>
      <c r="I10" s="36"/>
      <c r="N10" s="37">
        <f>+N9/2.5</f>
        <v>1056</v>
      </c>
    </row>
    <row r="11" spans="1:14" s="37" customFormat="1" ht="15.75">
      <c r="A11" s="33">
        <f t="shared" ref="A11:A21" si="0">+A10+1</f>
        <v>3</v>
      </c>
      <c r="B11" s="63" t="s">
        <v>30</v>
      </c>
      <c r="C11" s="64"/>
      <c r="D11" s="34">
        <v>5.5</v>
      </c>
      <c r="E11" s="33" t="s">
        <v>39</v>
      </c>
      <c r="F11" s="33" t="s">
        <v>10</v>
      </c>
      <c r="G11" s="35">
        <v>247000</v>
      </c>
      <c r="H11" s="35">
        <f>+G11*D11</f>
        <v>1358500</v>
      </c>
      <c r="I11" s="36"/>
      <c r="N11" s="37">
        <f>+N10-220-100</f>
        <v>736</v>
      </c>
    </row>
    <row r="12" spans="1:14" s="37" customFormat="1" ht="15.75">
      <c r="A12" s="33">
        <f t="shared" si="0"/>
        <v>4</v>
      </c>
      <c r="B12" s="63" t="s">
        <v>31</v>
      </c>
      <c r="C12" s="64"/>
      <c r="D12" s="34">
        <v>7</v>
      </c>
      <c r="E12" s="33" t="s">
        <v>39</v>
      </c>
      <c r="F12" s="33" t="s">
        <v>10</v>
      </c>
      <c r="G12" s="35">
        <v>45000</v>
      </c>
      <c r="H12" s="35">
        <f t="shared" ref="H12" si="1">+G12*D12</f>
        <v>315000</v>
      </c>
      <c r="I12" s="36"/>
    </row>
    <row r="13" spans="1:14" s="37" customFormat="1" ht="15.75">
      <c r="A13" s="33">
        <f t="shared" si="0"/>
        <v>5</v>
      </c>
      <c r="B13" s="63" t="s">
        <v>32</v>
      </c>
      <c r="C13" s="64"/>
      <c r="D13" s="34">
        <v>3</v>
      </c>
      <c r="E13" s="33" t="s">
        <v>39</v>
      </c>
      <c r="F13" s="33" t="s">
        <v>10</v>
      </c>
      <c r="G13" s="35">
        <v>315000</v>
      </c>
      <c r="H13" s="35">
        <f>G13*D13</f>
        <v>945000</v>
      </c>
      <c r="I13" s="36"/>
      <c r="N13" s="65">
        <f>12/N10</f>
        <v>1.1363636363636364E-2</v>
      </c>
    </row>
    <row r="14" spans="1:14" s="37" customFormat="1" ht="15.75">
      <c r="A14" s="33">
        <f t="shared" si="0"/>
        <v>6</v>
      </c>
      <c r="B14" s="63" t="s">
        <v>45</v>
      </c>
      <c r="C14" s="64"/>
      <c r="D14" s="34">
        <f>1.5+2+0.5</f>
        <v>4</v>
      </c>
      <c r="E14" s="33" t="s">
        <v>39</v>
      </c>
      <c r="F14" s="33" t="s">
        <v>10</v>
      </c>
      <c r="G14" s="35">
        <v>350000</v>
      </c>
      <c r="H14" s="35">
        <f>G14*D14</f>
        <v>1400000</v>
      </c>
      <c r="I14" s="36"/>
      <c r="N14" s="65">
        <f>12/N11</f>
        <v>1.6304347826086956E-2</v>
      </c>
    </row>
    <row r="15" spans="1:14" s="37" customFormat="1" ht="15.75">
      <c r="A15" s="33">
        <f t="shared" si="0"/>
        <v>7</v>
      </c>
      <c r="B15" s="63" t="s">
        <v>33</v>
      </c>
      <c r="C15" s="64"/>
      <c r="D15" s="34">
        <v>2</v>
      </c>
      <c r="E15" s="33" t="s">
        <v>40</v>
      </c>
      <c r="F15" s="33" t="s">
        <v>17</v>
      </c>
      <c r="G15" s="35">
        <v>325000</v>
      </c>
      <c r="H15" s="35">
        <f t="shared" ref="H15:H17" si="2">+G15*D15</f>
        <v>650000</v>
      </c>
      <c r="I15" s="36"/>
      <c r="N15" s="37">
        <f>+N13*N13*N11</f>
        <v>9.5041322314049589E-2</v>
      </c>
    </row>
    <row r="16" spans="1:14" s="37" customFormat="1" ht="33.75" customHeight="1">
      <c r="A16" s="33">
        <f t="shared" si="0"/>
        <v>8</v>
      </c>
      <c r="B16" s="67" t="s">
        <v>34</v>
      </c>
      <c r="C16" s="68"/>
      <c r="D16" s="34">
        <v>1</v>
      </c>
      <c r="E16" s="33" t="s">
        <v>17</v>
      </c>
      <c r="F16" s="33" t="s">
        <v>17</v>
      </c>
      <c r="G16" s="35">
        <v>350000</v>
      </c>
      <c r="H16" s="35">
        <f t="shared" si="2"/>
        <v>350000</v>
      </c>
      <c r="I16" s="36"/>
    </row>
    <row r="17" spans="1:14" s="37" customFormat="1" ht="33.75" customHeight="1">
      <c r="A17" s="33">
        <f t="shared" si="0"/>
        <v>9</v>
      </c>
      <c r="B17" s="67" t="s">
        <v>35</v>
      </c>
      <c r="C17" s="68"/>
      <c r="D17" s="34">
        <v>6</v>
      </c>
      <c r="E17" s="33" t="s">
        <v>41</v>
      </c>
      <c r="F17" s="33" t="s">
        <v>10</v>
      </c>
      <c r="G17" s="35">
        <v>230000</v>
      </c>
      <c r="H17" s="35">
        <f t="shared" si="2"/>
        <v>1380000</v>
      </c>
      <c r="I17" s="36"/>
      <c r="N17" s="37">
        <f>12*220/(220+100+1000)</f>
        <v>2</v>
      </c>
    </row>
    <row r="18" spans="1:14" s="37" customFormat="1" ht="15.75">
      <c r="A18" s="33">
        <f t="shared" si="0"/>
        <v>10</v>
      </c>
      <c r="B18" s="63" t="s">
        <v>36</v>
      </c>
      <c r="C18" s="64"/>
      <c r="D18" s="34">
        <v>3.4</v>
      </c>
      <c r="E18" s="33" t="s">
        <v>39</v>
      </c>
      <c r="F18" s="33" t="s">
        <v>10</v>
      </c>
      <c r="G18" s="35">
        <v>35000</v>
      </c>
      <c r="H18" s="35">
        <f t="shared" ref="H18:H20" si="3">+G18*D18</f>
        <v>119000</v>
      </c>
      <c r="I18" s="36"/>
      <c r="N18" s="37">
        <f>+N17*N17*N15</f>
        <v>0.38016528925619836</v>
      </c>
    </row>
    <row r="19" spans="1:14" s="37" customFormat="1" ht="15.75">
      <c r="A19" s="33">
        <f t="shared" si="0"/>
        <v>11</v>
      </c>
      <c r="B19" s="63" t="s">
        <v>37</v>
      </c>
      <c r="C19" s="64"/>
      <c r="D19" s="34">
        <v>5</v>
      </c>
      <c r="E19" s="33" t="s">
        <v>41</v>
      </c>
      <c r="F19" s="33" t="s">
        <v>10</v>
      </c>
      <c r="G19" s="35">
        <v>60000</v>
      </c>
      <c r="H19" s="35">
        <f t="shared" si="3"/>
        <v>300000</v>
      </c>
      <c r="I19" s="36"/>
    </row>
    <row r="20" spans="1:14" s="37" customFormat="1" ht="18" customHeight="1">
      <c r="A20" s="33">
        <f t="shared" si="0"/>
        <v>12</v>
      </c>
      <c r="B20" s="67" t="s">
        <v>38</v>
      </c>
      <c r="C20" s="68"/>
      <c r="D20" s="34">
        <v>29.7</v>
      </c>
      <c r="E20" s="33" t="s">
        <v>39</v>
      </c>
      <c r="F20" s="33" t="s">
        <v>10</v>
      </c>
      <c r="G20" s="35">
        <v>37000</v>
      </c>
      <c r="H20" s="35">
        <f t="shared" si="3"/>
        <v>1098900</v>
      </c>
      <c r="I20" s="36"/>
      <c r="N20" s="37">
        <f>12*220/(220+100+1000)</f>
        <v>2</v>
      </c>
    </row>
    <row r="21" spans="1:14" s="37" customFormat="1" ht="15.75">
      <c r="A21" s="33">
        <f t="shared" si="0"/>
        <v>13</v>
      </c>
      <c r="B21" s="63" t="s">
        <v>46</v>
      </c>
      <c r="C21" s="64"/>
      <c r="D21" s="34">
        <v>1</v>
      </c>
      <c r="E21" s="33" t="s">
        <v>42</v>
      </c>
      <c r="F21" s="33" t="s">
        <v>17</v>
      </c>
      <c r="G21" s="66">
        <v>479000</v>
      </c>
      <c r="H21" s="66">
        <f>G21*D21</f>
        <v>479000</v>
      </c>
      <c r="I21" s="36"/>
    </row>
    <row r="22" spans="1:14" ht="15.75">
      <c r="A22" s="40"/>
      <c r="B22" s="42"/>
      <c r="C22" s="43"/>
      <c r="D22" s="39"/>
      <c r="E22" s="38"/>
      <c r="F22" s="38"/>
      <c r="G22" s="41"/>
      <c r="H22" s="41"/>
      <c r="I22" s="44">
        <f>SUM(H9:H21)</f>
        <v>16310400</v>
      </c>
    </row>
    <row r="23" spans="1:14" ht="15.75">
      <c r="A23" s="45"/>
      <c r="B23" s="46" t="s">
        <v>20</v>
      </c>
      <c r="C23" s="46"/>
      <c r="D23" s="47"/>
      <c r="E23" s="46"/>
      <c r="F23" s="46"/>
      <c r="G23" s="48"/>
      <c r="H23" s="49" t="s">
        <v>11</v>
      </c>
      <c r="I23" s="7">
        <f>+I22</f>
        <v>16310400</v>
      </c>
    </row>
    <row r="24" spans="1:14" ht="15.75">
      <c r="A24" s="50"/>
      <c r="B24" s="51" t="s">
        <v>47</v>
      </c>
      <c r="C24" s="52"/>
      <c r="D24" s="53"/>
      <c r="E24" s="54"/>
      <c r="F24" s="54"/>
      <c r="G24" s="55"/>
      <c r="H24" s="56" t="s">
        <v>12</v>
      </c>
      <c r="I24" s="44">
        <f>ROUND(I23,-3)</f>
        <v>16310000</v>
      </c>
    </row>
    <row r="25" spans="1:14" ht="15.75">
      <c r="A25" s="2"/>
      <c r="B25" s="2"/>
      <c r="C25" s="2"/>
      <c r="D25" s="14"/>
      <c r="E25" s="2"/>
      <c r="F25" s="2"/>
      <c r="G25" s="2"/>
      <c r="H25" s="2"/>
      <c r="I25" s="2"/>
    </row>
    <row r="26" spans="1:14" ht="15.75">
      <c r="A26" s="2"/>
      <c r="B26" s="2"/>
      <c r="C26" s="2"/>
      <c r="D26" s="17"/>
      <c r="E26" s="2"/>
      <c r="F26" s="2"/>
      <c r="G26" s="2"/>
      <c r="H26" s="69" t="s">
        <v>24</v>
      </c>
      <c r="I26" s="69"/>
    </row>
    <row r="27" spans="1:14" ht="15.75">
      <c r="A27" s="69" t="s">
        <v>13</v>
      </c>
      <c r="B27" s="69"/>
      <c r="C27" s="69"/>
      <c r="D27" s="69" t="s">
        <v>14</v>
      </c>
      <c r="E27" s="69"/>
      <c r="F27" s="69"/>
      <c r="G27" s="2"/>
      <c r="H27" s="69" t="s">
        <v>15</v>
      </c>
      <c r="I27" s="69"/>
    </row>
    <row r="28" spans="1:14" ht="15.75">
      <c r="A28" s="2"/>
      <c r="B28" s="2"/>
      <c r="C28" s="2"/>
      <c r="D28" s="17"/>
      <c r="E28" s="2"/>
      <c r="F28" s="2"/>
      <c r="G28" s="2"/>
      <c r="H28" s="2"/>
      <c r="I28" s="2"/>
    </row>
    <row r="29" spans="1:14" ht="15.75">
      <c r="A29" s="2"/>
      <c r="B29" s="2"/>
      <c r="C29" s="2"/>
      <c r="D29" s="14"/>
      <c r="E29" s="2"/>
      <c r="F29" s="2"/>
      <c r="G29" s="2"/>
      <c r="H29" s="2"/>
      <c r="I29" s="2"/>
    </row>
    <row r="30" spans="1:14" ht="15.75">
      <c r="A30" s="2"/>
      <c r="B30" s="2"/>
      <c r="C30" s="2"/>
      <c r="D30" s="14"/>
      <c r="E30" s="2"/>
      <c r="F30" s="2"/>
      <c r="G30" s="2"/>
      <c r="H30" s="2"/>
      <c r="I30" s="2"/>
    </row>
    <row r="31" spans="1:14" ht="15.75">
      <c r="A31" s="70" t="s">
        <v>22</v>
      </c>
      <c r="B31" s="70"/>
      <c r="C31" s="70"/>
      <c r="D31" s="70" t="s">
        <v>43</v>
      </c>
      <c r="E31" s="70"/>
      <c r="F31" s="70"/>
      <c r="G31" s="2"/>
      <c r="H31" s="70" t="s">
        <v>23</v>
      </c>
      <c r="I31" s="70"/>
    </row>
    <row r="32" spans="1:14" ht="15.75">
      <c r="A32" s="69" t="s">
        <v>21</v>
      </c>
      <c r="B32" s="69"/>
      <c r="C32" s="69"/>
      <c r="D32" s="69" t="s">
        <v>44</v>
      </c>
      <c r="E32" s="69"/>
      <c r="F32" s="69"/>
      <c r="G32" s="2"/>
      <c r="H32" s="69" t="s">
        <v>16</v>
      </c>
      <c r="I32" s="69"/>
    </row>
  </sheetData>
  <mergeCells count="23">
    <mergeCell ref="A6:A7"/>
    <mergeCell ref="B6:C7"/>
    <mergeCell ref="D6:D7"/>
    <mergeCell ref="E6:E7"/>
    <mergeCell ref="F6:F7"/>
    <mergeCell ref="B2:I2"/>
    <mergeCell ref="B3:I3"/>
    <mergeCell ref="B4:I4"/>
    <mergeCell ref="B9:C9"/>
    <mergeCell ref="B17:C17"/>
    <mergeCell ref="B10:C10"/>
    <mergeCell ref="B16:C16"/>
    <mergeCell ref="A32:C32"/>
    <mergeCell ref="D32:F32"/>
    <mergeCell ref="H32:I32"/>
    <mergeCell ref="A31:C31"/>
    <mergeCell ref="D31:F31"/>
    <mergeCell ref="H31:I31"/>
    <mergeCell ref="H26:I26"/>
    <mergeCell ref="A27:C27"/>
    <mergeCell ref="D27:F27"/>
    <mergeCell ref="H27:I27"/>
    <mergeCell ref="B20:C20"/>
  </mergeCells>
  <printOptions horizontalCentered="1"/>
  <pageMargins left="0.43" right="0.63" top="0.82" bottom="0.55118110236220474" header="1.7716535433070868" footer="0.74803149606299213"/>
  <pageSetup paperSize="5" scale="74" firstPageNumber="4294963191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43" workbookViewId="0">
      <selection activeCell="C38" sqref="C38"/>
    </sheetView>
  </sheetViews>
  <sheetFormatPr defaultRowHeight="15"/>
  <cols>
    <col min="1" max="16384" width="9.140625" style="16"/>
  </cols>
  <sheetData/>
  <pageMargins left="0.70866141732283472" right="0.70866141732283472" top="0.43307086614173229" bottom="0.95" header="0.31496062992125984" footer="0.31496062992125984"/>
  <pageSetup paperSize="9" scale="45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N21:AT54"/>
  <sheetViews>
    <sheetView topLeftCell="O29" workbookViewId="0">
      <selection activeCell="AZ25" sqref="AZ25"/>
    </sheetView>
  </sheetViews>
  <sheetFormatPr defaultColWidth="3.85546875" defaultRowHeight="19.5" customHeight="1"/>
  <cols>
    <col min="27" max="28" width="4" bestFit="1" customWidth="1"/>
    <col min="35" max="35" width="4" bestFit="1" customWidth="1"/>
    <col min="40" max="40" width="4" bestFit="1" customWidth="1"/>
  </cols>
  <sheetData>
    <row r="21" spans="14:44" ht="19.5" customHeight="1">
      <c r="T21" s="62" t="s">
        <v>25</v>
      </c>
    </row>
    <row r="25" spans="14:44" ht="19.5" customHeight="1" thickBot="1"/>
    <row r="26" spans="14:44" ht="19.5" customHeight="1">
      <c r="N26" s="57"/>
      <c r="O26" s="27"/>
      <c r="P26" s="27"/>
      <c r="Q26" s="27"/>
      <c r="R26" s="27"/>
      <c r="S26" s="27"/>
      <c r="T26" s="27"/>
      <c r="U26" s="27"/>
      <c r="V26" s="27"/>
      <c r="W26" s="27"/>
      <c r="X26" s="29"/>
      <c r="Y26" s="5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18"/>
      <c r="AK26" s="19"/>
      <c r="AL26" s="19"/>
      <c r="AM26" s="19"/>
      <c r="AN26" s="19"/>
      <c r="AO26" s="19"/>
      <c r="AP26" s="19"/>
      <c r="AQ26" s="19"/>
      <c r="AR26" s="20"/>
    </row>
    <row r="27" spans="14:44" ht="19.5" customHeight="1">
      <c r="N27" s="58"/>
      <c r="O27" s="22"/>
      <c r="P27" s="21"/>
      <c r="R27" s="22"/>
      <c r="S27" s="22"/>
      <c r="T27" s="22"/>
      <c r="U27" s="22"/>
      <c r="V27" s="22"/>
      <c r="W27" s="22"/>
      <c r="X27" s="30"/>
      <c r="Y27" s="58"/>
      <c r="Z27" s="22"/>
      <c r="AA27" s="22"/>
      <c r="AB27" s="22"/>
      <c r="AC27" s="22"/>
      <c r="AD27" s="22"/>
      <c r="AE27" s="22"/>
      <c r="AF27" s="22"/>
      <c r="AG27" s="22"/>
      <c r="AH27" s="22"/>
      <c r="AI27" s="23"/>
      <c r="AJ27" s="21"/>
      <c r="AK27" s="22"/>
      <c r="AL27" s="22"/>
      <c r="AM27" s="22"/>
      <c r="AN27" s="22"/>
      <c r="AO27" s="22"/>
      <c r="AP27" s="22"/>
      <c r="AQ27" s="22"/>
      <c r="AR27" s="23"/>
    </row>
    <row r="28" spans="14:44" ht="19.5" customHeight="1">
      <c r="N28" s="58"/>
      <c r="O28" s="22"/>
      <c r="P28" s="21"/>
      <c r="R28" s="22"/>
      <c r="S28" s="22"/>
      <c r="T28" s="22"/>
      <c r="U28" s="22"/>
      <c r="V28" s="22"/>
      <c r="W28" s="22"/>
      <c r="X28" s="30"/>
      <c r="Y28" s="58"/>
      <c r="Z28" s="22"/>
      <c r="AA28" s="22"/>
      <c r="AB28" s="22"/>
      <c r="AC28" s="22"/>
      <c r="AD28" s="22"/>
      <c r="AE28" s="22"/>
      <c r="AF28" s="22"/>
      <c r="AG28" s="22"/>
      <c r="AH28" s="22"/>
      <c r="AI28" s="23"/>
      <c r="AJ28" s="21"/>
      <c r="AK28" s="22"/>
      <c r="AL28" s="22"/>
      <c r="AM28" s="22"/>
      <c r="AN28" s="22"/>
      <c r="AO28" s="22"/>
      <c r="AP28" s="22"/>
      <c r="AQ28" s="22"/>
      <c r="AR28" s="23"/>
    </row>
    <row r="29" spans="14:44" ht="19.5" customHeight="1">
      <c r="N29" s="58"/>
      <c r="O29" s="22"/>
      <c r="P29" s="21"/>
      <c r="R29" s="22"/>
      <c r="S29" s="22"/>
      <c r="T29" s="22"/>
      <c r="U29" s="22"/>
      <c r="V29" s="22"/>
      <c r="W29" s="22"/>
      <c r="X29" s="30"/>
      <c r="Y29" s="58"/>
      <c r="Z29" s="22"/>
      <c r="AA29" s="22"/>
      <c r="AB29" s="22"/>
      <c r="AC29" s="22"/>
      <c r="AD29" s="22"/>
      <c r="AE29" s="22"/>
      <c r="AF29" s="22"/>
      <c r="AG29" s="22"/>
      <c r="AH29" s="22"/>
      <c r="AI29" s="23"/>
      <c r="AJ29" s="21"/>
      <c r="AK29" s="22"/>
      <c r="AL29" s="22"/>
      <c r="AM29" s="22"/>
      <c r="AN29" s="22"/>
      <c r="AO29" s="22"/>
      <c r="AP29" s="22"/>
      <c r="AQ29" s="22"/>
      <c r="AR29" s="23"/>
    </row>
    <row r="30" spans="14:44" ht="19.5" customHeight="1">
      <c r="N30" s="58"/>
      <c r="O30" s="22"/>
      <c r="P30" s="21"/>
      <c r="R30" s="22"/>
      <c r="S30" s="22"/>
      <c r="T30" s="22"/>
      <c r="U30" s="22"/>
      <c r="V30" s="22"/>
      <c r="W30" s="22"/>
      <c r="X30" s="30"/>
      <c r="Y30" s="58"/>
      <c r="Z30" s="22"/>
      <c r="AA30" s="22"/>
      <c r="AB30" s="22"/>
      <c r="AC30" s="22"/>
      <c r="AD30" s="22"/>
      <c r="AE30" s="22"/>
      <c r="AF30" s="22"/>
      <c r="AG30" s="22"/>
      <c r="AH30" s="22"/>
      <c r="AI30" s="23"/>
      <c r="AJ30" s="21"/>
      <c r="AK30" s="22"/>
      <c r="AL30" s="22"/>
      <c r="AM30" s="22"/>
      <c r="AN30" s="22"/>
      <c r="AO30" s="22"/>
      <c r="AP30" s="22"/>
      <c r="AQ30" s="22"/>
      <c r="AR30" s="23"/>
    </row>
    <row r="31" spans="14:44" ht="19.5" customHeight="1">
      <c r="N31" s="58"/>
      <c r="O31" s="22"/>
      <c r="P31" s="21"/>
      <c r="R31" s="22"/>
      <c r="S31" s="22"/>
      <c r="T31" s="22"/>
      <c r="U31" s="22"/>
      <c r="V31" s="22"/>
      <c r="W31" s="22"/>
      <c r="X31" s="30"/>
      <c r="Y31" s="58"/>
      <c r="Z31" s="22"/>
      <c r="AA31" s="22"/>
      <c r="AB31" s="22"/>
      <c r="AC31" s="22"/>
      <c r="AD31" s="22"/>
      <c r="AE31" s="22"/>
      <c r="AF31" s="22"/>
      <c r="AG31" s="22"/>
      <c r="AH31" s="22"/>
      <c r="AI31" s="23"/>
      <c r="AJ31" s="21"/>
      <c r="AK31" s="22"/>
      <c r="AL31" s="22"/>
      <c r="AM31" s="22"/>
      <c r="AN31" s="22"/>
      <c r="AO31" s="22"/>
      <c r="AP31" s="22"/>
      <c r="AQ31" s="22"/>
      <c r="AR31" s="23"/>
    </row>
    <row r="32" spans="14:44" ht="19.5" customHeight="1" thickBot="1">
      <c r="N32" s="58"/>
      <c r="O32" s="22"/>
      <c r="P32" s="24"/>
      <c r="Q32" s="25"/>
      <c r="R32" s="25"/>
      <c r="S32" s="25"/>
      <c r="T32" s="25"/>
      <c r="U32" s="25"/>
      <c r="V32" s="25"/>
      <c r="W32" s="25"/>
      <c r="X32" s="32"/>
      <c r="Y32" s="60"/>
      <c r="Z32" s="25"/>
      <c r="AA32" s="25"/>
      <c r="AB32" s="25"/>
      <c r="AC32" s="25"/>
      <c r="AD32" s="25"/>
      <c r="AE32" s="25"/>
      <c r="AF32" s="25"/>
      <c r="AG32" s="25"/>
      <c r="AH32" s="25"/>
      <c r="AI32" s="26"/>
      <c r="AJ32" s="21"/>
      <c r="AK32" s="22"/>
      <c r="AL32" s="22"/>
      <c r="AM32" s="22"/>
      <c r="AN32" s="22"/>
      <c r="AO32" s="22"/>
      <c r="AP32" s="22"/>
      <c r="AQ32" s="22"/>
      <c r="AR32" s="23"/>
    </row>
    <row r="33" spans="14:46" ht="19.5" customHeight="1">
      <c r="N33" s="58"/>
      <c r="O33" s="22"/>
      <c r="P33" s="22"/>
      <c r="Q33" s="22"/>
      <c r="R33" s="22"/>
      <c r="S33" s="22"/>
      <c r="T33" s="22"/>
      <c r="U33" s="22"/>
      <c r="V33" s="22"/>
      <c r="W33" s="22"/>
      <c r="X33" s="30"/>
      <c r="Y33" s="58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1"/>
      <c r="AK33" s="22"/>
      <c r="AL33" s="22"/>
      <c r="AM33" s="22"/>
      <c r="AN33" s="22"/>
      <c r="AO33" s="22"/>
      <c r="AP33" s="22"/>
      <c r="AQ33" s="22"/>
      <c r="AR33" s="23"/>
    </row>
    <row r="34" spans="14:46" ht="19.5" customHeight="1">
      <c r="N34" s="58"/>
      <c r="O34" s="22"/>
      <c r="P34" s="22"/>
      <c r="Q34" s="22"/>
      <c r="R34" s="22"/>
      <c r="S34" s="22"/>
      <c r="T34" s="22"/>
      <c r="U34" s="22"/>
      <c r="V34" s="22"/>
      <c r="W34" s="22"/>
      <c r="X34" s="30"/>
      <c r="Y34" s="58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1"/>
      <c r="AK34" s="22"/>
      <c r="AL34" s="22"/>
      <c r="AM34" s="22"/>
      <c r="AN34" s="22"/>
      <c r="AO34" s="22"/>
      <c r="AP34" s="22"/>
      <c r="AQ34" s="22"/>
      <c r="AR34" s="23"/>
    </row>
    <row r="35" spans="14:46" ht="19.5" customHeight="1" thickBot="1">
      <c r="N35" s="59"/>
      <c r="O35" s="28"/>
      <c r="P35" s="28"/>
      <c r="Q35" s="28"/>
      <c r="R35" s="28"/>
      <c r="S35" s="28"/>
      <c r="T35" s="28"/>
      <c r="U35" s="28"/>
      <c r="V35" s="28"/>
      <c r="W35" s="28"/>
      <c r="X35" s="31"/>
      <c r="Y35" s="59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4"/>
      <c r="AK35" s="25"/>
      <c r="AL35" s="25"/>
      <c r="AM35" s="25"/>
      <c r="AN35" s="25"/>
      <c r="AO35" s="25"/>
      <c r="AP35" s="25"/>
      <c r="AQ35" s="25"/>
      <c r="AR35" s="26"/>
    </row>
    <row r="36" spans="14:46" ht="19.5" customHeight="1">
      <c r="AN36">
        <v>200</v>
      </c>
      <c r="AT36">
        <v>50</v>
      </c>
    </row>
    <row r="37" spans="14:46" ht="19.5" customHeight="1">
      <c r="AA37">
        <v>800</v>
      </c>
    </row>
    <row r="39" spans="14:46" ht="19.5" customHeight="1"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3"/>
    </row>
    <row r="40" spans="14:46" ht="19.5" customHeight="1"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3"/>
    </row>
    <row r="41" spans="14:46" ht="19.5" customHeight="1">
      <c r="W41" s="21"/>
      <c r="X41" s="22"/>
      <c r="Y41" s="22"/>
      <c r="Z41" s="22"/>
      <c r="AA41" s="22"/>
      <c r="AB41" s="22"/>
      <c r="AC41" s="22"/>
      <c r="AD41" s="61"/>
      <c r="AE41" s="61"/>
      <c r="AF41" s="61"/>
      <c r="AG41" s="61"/>
      <c r="AH41" s="23"/>
    </row>
    <row r="42" spans="14:46" ht="19.5" customHeight="1" thickBot="1">
      <c r="W42" s="21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3"/>
    </row>
    <row r="43" spans="14:46" ht="19.5" customHeight="1">
      <c r="W43" s="21"/>
      <c r="X43" s="22"/>
      <c r="Y43" s="22"/>
      <c r="Z43" s="22"/>
      <c r="AA43" s="22"/>
      <c r="AB43" s="22"/>
      <c r="AC43" s="18"/>
      <c r="AD43" s="19"/>
      <c r="AE43" s="19"/>
      <c r="AF43" s="19"/>
      <c r="AG43" s="19"/>
      <c r="AH43" s="20"/>
    </row>
    <row r="44" spans="14:46" ht="19.5" customHeight="1">
      <c r="W44" s="21"/>
      <c r="X44" s="22"/>
      <c r="Y44" s="22"/>
      <c r="Z44" s="22"/>
      <c r="AA44" s="22"/>
      <c r="AB44" s="22"/>
      <c r="AC44" s="21"/>
      <c r="AD44" s="22"/>
      <c r="AE44" s="22"/>
      <c r="AF44" s="22"/>
      <c r="AG44" s="22"/>
      <c r="AH44" s="23"/>
    </row>
    <row r="45" spans="14:46" ht="19.5" customHeight="1">
      <c r="W45" s="21"/>
      <c r="X45" s="22"/>
      <c r="Y45" s="22"/>
      <c r="Z45" s="22"/>
      <c r="AA45" s="22"/>
      <c r="AB45" s="22"/>
      <c r="AC45" s="21"/>
      <c r="AD45" s="22"/>
      <c r="AE45" s="22"/>
      <c r="AF45" s="22"/>
      <c r="AG45" s="22"/>
      <c r="AH45" s="23"/>
      <c r="AI45">
        <v>250</v>
      </c>
    </row>
    <row r="46" spans="14:46" ht="19.5" customHeight="1">
      <c r="W46" s="21"/>
      <c r="X46" s="22"/>
      <c r="Y46" s="22"/>
      <c r="Z46" s="22"/>
      <c r="AA46" s="22"/>
      <c r="AB46" s="22"/>
      <c r="AC46" s="21"/>
      <c r="AD46" s="22"/>
      <c r="AE46" s="22"/>
      <c r="AF46" s="22"/>
      <c r="AG46" s="22"/>
      <c r="AH46" s="23"/>
    </row>
    <row r="47" spans="14:46" ht="19.5" customHeight="1">
      <c r="W47" s="21"/>
      <c r="X47" s="22"/>
      <c r="Y47" s="22"/>
      <c r="Z47" s="22"/>
      <c r="AA47" s="22"/>
      <c r="AB47" s="22"/>
      <c r="AC47" s="21"/>
      <c r="AD47" s="22"/>
      <c r="AE47" s="22"/>
      <c r="AF47" s="22"/>
      <c r="AG47" s="22"/>
      <c r="AH47" s="23"/>
    </row>
    <row r="48" spans="14:46" ht="19.5" customHeight="1">
      <c r="W48" s="21"/>
      <c r="X48" s="22"/>
      <c r="Y48" s="22"/>
      <c r="Z48" s="22"/>
      <c r="AA48" s="22"/>
      <c r="AB48" s="22"/>
      <c r="AC48" s="21"/>
      <c r="AD48" s="22"/>
      <c r="AE48" s="22"/>
      <c r="AF48" s="22"/>
      <c r="AG48" s="22"/>
      <c r="AH48" s="23"/>
    </row>
    <row r="49" spans="21:34" ht="19.5" customHeight="1">
      <c r="W49" s="21"/>
      <c r="X49" s="22"/>
      <c r="Y49" s="22"/>
      <c r="Z49" s="22"/>
      <c r="AA49" s="22"/>
      <c r="AB49" s="22"/>
      <c r="AC49" s="21"/>
      <c r="AD49" s="22"/>
      <c r="AE49" s="22"/>
      <c r="AF49" s="22"/>
      <c r="AG49" s="22"/>
      <c r="AH49" s="23"/>
    </row>
    <row r="50" spans="21:34" ht="19.5" customHeight="1">
      <c r="W50" s="21"/>
      <c r="X50" s="22"/>
      <c r="Y50" s="22"/>
      <c r="Z50" s="22"/>
      <c r="AA50" s="22"/>
      <c r="AB50" s="22"/>
      <c r="AC50" s="21"/>
      <c r="AD50" s="22"/>
      <c r="AE50" s="22"/>
      <c r="AF50" s="22"/>
      <c r="AG50" s="22"/>
      <c r="AH50" s="23"/>
    </row>
    <row r="51" spans="21:34" ht="19.5" customHeight="1">
      <c r="W51" s="21"/>
      <c r="X51" s="22"/>
      <c r="Y51" s="22"/>
      <c r="Z51" s="22"/>
      <c r="AA51" s="22"/>
      <c r="AB51" s="22"/>
      <c r="AC51" s="21"/>
      <c r="AD51" s="22"/>
      <c r="AE51" s="22"/>
      <c r="AF51" s="22"/>
      <c r="AG51" s="22"/>
      <c r="AH51" s="23"/>
    </row>
    <row r="52" spans="21:34" ht="19.5" customHeight="1">
      <c r="W52" s="21"/>
      <c r="X52" s="22"/>
      <c r="Y52" s="22"/>
      <c r="Z52" s="22"/>
      <c r="AA52" s="22"/>
      <c r="AB52" s="22"/>
      <c r="AC52" s="21"/>
      <c r="AD52" s="22"/>
      <c r="AE52" s="22"/>
      <c r="AF52" s="22"/>
      <c r="AG52" s="22"/>
      <c r="AH52" s="23"/>
    </row>
    <row r="53" spans="21:34" ht="19.5" customHeight="1" thickBot="1">
      <c r="W53" s="24"/>
      <c r="X53" s="25"/>
      <c r="Y53" s="25"/>
      <c r="Z53" s="25"/>
      <c r="AA53" s="25"/>
      <c r="AB53" s="25"/>
      <c r="AC53" s="24"/>
      <c r="AD53" s="25"/>
      <c r="AE53" s="25"/>
      <c r="AF53" s="25"/>
      <c r="AG53" s="25"/>
      <c r="AH53" s="26"/>
    </row>
    <row r="54" spans="21:34" ht="19.5" customHeight="1">
      <c r="U54">
        <v>50</v>
      </c>
      <c r="AB54">
        <v>200</v>
      </c>
    </row>
  </sheetData>
  <pageMargins left="0.70866141732283472" right="0.70866141732283472" top="0.74803149606299213" bottom="0.74803149606299213" header="0.31496062992125984" footer="0.31496062992125984"/>
  <pageSetup paperSize="9" scale="74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F13:G14"/>
  <sheetViews>
    <sheetView workbookViewId="0">
      <selection activeCell="G14" sqref="G14"/>
    </sheetView>
  </sheetViews>
  <sheetFormatPr defaultRowHeight="15"/>
  <sheetData>
    <row r="13" spans="6:7">
      <c r="F13">
        <v>2.5</v>
      </c>
      <c r="G13">
        <v>0.28999999999999998</v>
      </c>
    </row>
    <row r="14" spans="6:7">
      <c r="F14">
        <v>3.5</v>
      </c>
      <c r="G14">
        <f>+G13*F14/F13</f>
        <v>0.40599999999999997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rab 2018</vt:lpstr>
      <vt:lpstr>AlDas </vt:lpstr>
      <vt:lpstr>breakdown</vt:lpstr>
      <vt:lpstr>Sheet1</vt:lpstr>
      <vt:lpstr>'AlDas '!Print_Area</vt:lpstr>
      <vt:lpstr>breakdown!Print_Area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lenovo</cp:lastModifiedBy>
  <cp:revision/>
  <cp:lastPrinted>2018-11-23T02:50:44Z</cp:lastPrinted>
  <dcterms:created xsi:type="dcterms:W3CDTF">2012-03-21T04:38:16Z</dcterms:created>
  <dcterms:modified xsi:type="dcterms:W3CDTF">2018-11-23T02:50:46Z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