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2018'!$B$2:$J$39</definedName>
  </definedNames>
  <calcPr calcId="125725"/>
</workbook>
</file>

<file path=xl/calcChain.xml><?xml version="1.0" encoding="utf-8"?>
<calcChain xmlns="http://schemas.openxmlformats.org/spreadsheetml/2006/main">
  <c r="B12" i="8"/>
  <c r="B13"/>
  <c r="B14" s="1"/>
  <c r="B15" s="1"/>
  <c r="B16" s="1"/>
  <c r="B17" s="1"/>
  <c r="B18" s="1"/>
  <c r="B19" s="1"/>
  <c r="B20" s="1"/>
  <c r="I19"/>
  <c r="I18"/>
  <c r="I17"/>
  <c r="I16"/>
  <c r="I15"/>
  <c r="H14"/>
  <c r="I14" s="1"/>
  <c r="I13"/>
  <c r="I12" l="1"/>
  <c r="L11"/>
  <c r="I11"/>
  <c r="B10" l="1"/>
  <c r="B11" s="1"/>
  <c r="I24" l="1"/>
  <c r="J25" s="1"/>
  <c r="L23"/>
  <c r="L20"/>
  <c r="I20"/>
  <c r="N9"/>
  <c r="J22" l="1"/>
  <c r="J26" s="1"/>
  <c r="J29" s="1"/>
  <c r="J30" s="1"/>
</calcChain>
</file>

<file path=xl/sharedStrings.xml><?xml version="1.0" encoding="utf-8"?>
<sst xmlns="http://schemas.openxmlformats.org/spreadsheetml/2006/main" count="74" uniqueCount="50">
  <si>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</si>
  <si>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</si>
  <si>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</si>
  <si>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</si>
  <si>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</si>
  <si>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</si>
  <si>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</si>
  <si>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</si>
  <si>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</si>
  <si>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</si>
  <si>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</si>
  <si>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</si>
  <si>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</si>
  <si>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</si>
  <si>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</si>
  <si>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</si>
  <si>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</si>
  <si>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</si>
  <si>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</si>
  <si>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</si>
  <si>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</si>
  <si>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</si>
  <si>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</si>
  <si>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</si>
  <si>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</si>
  <si>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</si>
  <si>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</si>
  <si>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</si>
  <si>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</si>
  <si>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</si>
  <si>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</si>
  <si>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</si>
  <si>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</si>
  <si>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Stok Gudang</t>
  </si>
  <si>
    <t>Water Level Transmitter Endress Hauser FMX21
range : 0 - 15 m</t>
  </si>
  <si>
    <t>Panel Meter with Control Unit RIA45 - Endress Hauser</t>
  </si>
  <si>
    <t>bh</t>
  </si>
  <si>
    <t>Kabel power, Eterna,  2 x 0,75 NYMHY (per roll = 50 meter)</t>
  </si>
  <si>
    <t>roll</t>
  </si>
  <si>
    <t>Digital Timer TM-615 Programmable</t>
  </si>
  <si>
    <t xml:space="preserve">Relay OMRON MKS2P 220 V </t>
  </si>
  <si>
    <t>Lampu LED Switch Panel Box 220V</t>
  </si>
  <si>
    <t>Emergency Stop Button Switch 10A</t>
  </si>
  <si>
    <t>Bel Motor Sirene 220 V</t>
  </si>
  <si>
    <t>MCB 1 phase 6A LIKON</t>
  </si>
  <si>
    <t xml:space="preserve">Panel Box 40 x 30 x 20 cm </t>
  </si>
  <si>
    <t>LOKASI: BOOSTER PUMP SEI AGUL</t>
  </si>
  <si>
    <t xml:space="preserve">Power Supply 24V 5A </t>
  </si>
  <si>
    <t>Medan,     Juli 2019</t>
  </si>
  <si>
    <t>Lima  juta tiga ratus tujuh puluh ribu Rupiah</t>
  </si>
</sst>
</file>

<file path=xl/styles.xml><?xml version="1.0" encoding="utf-8"?>
<styleSheet xmlns="http://schemas.openxmlformats.org/spreadsheetml/2006/main">
  <numFmts count="5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(* #,##0.00_);_(* \(#,##0.00\);_(* &quot;-&quot;_);_(@_)"/>
  </numFmts>
  <fonts count="32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26"/>
      <name val="Arial"/>
      <family val="2"/>
    </font>
    <font>
      <sz val="9"/>
      <color indexed="8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1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17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17" fillId="0" borderId="0"/>
    <xf numFmtId="41" fontId="1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</cellStyleXfs>
  <cellXfs count="105">
    <xf numFmtId="0" fontId="0" fillId="0" borderId="0" xfId="0"/>
    <xf numFmtId="0" fontId="17" fillId="0" borderId="0" xfId="43"/>
    <xf numFmtId="0" fontId="20" fillId="0" borderId="11" xfId="45" applyFont="1" applyFill="1" applyBorder="1" applyAlignment="1">
      <alignment horizontal="center" vertical="top" wrapText="1"/>
    </xf>
    <xf numFmtId="166" fontId="20" fillId="0" borderId="11" xfId="44" applyNumberFormat="1" applyFont="1" applyFill="1" applyBorder="1" applyAlignment="1">
      <alignment horizontal="center" vertical="top" wrapText="1"/>
    </xf>
    <xf numFmtId="0" fontId="21" fillId="0" borderId="0" xfId="0" applyFont="1" applyAlignment="1"/>
    <xf numFmtId="43" fontId="23" fillId="0" borderId="0" xfId="28" applyFont="1"/>
    <xf numFmtId="0" fontId="25" fillId="0" borderId="0" xfId="0" applyFont="1" applyAlignment="1"/>
    <xf numFmtId="0" fontId="26" fillId="0" borderId="0" xfId="0" applyFont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7" fillId="0" borderId="14" xfId="0" applyFont="1" applyBorder="1"/>
    <xf numFmtId="0" fontId="27" fillId="0" borderId="15" xfId="0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/>
    <xf numFmtId="43" fontId="26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 vertical="top"/>
    </xf>
    <xf numFmtId="166" fontId="20" fillId="0" borderId="11" xfId="44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23" fillId="0" borderId="0" xfId="28" applyFont="1" applyAlignment="1">
      <alignment vertical="top"/>
    </xf>
    <xf numFmtId="0" fontId="20" fillId="0" borderId="19" xfId="0" applyFont="1" applyBorder="1"/>
    <xf numFmtId="0" fontId="20" fillId="0" borderId="20" xfId="0" applyFont="1" applyBorder="1"/>
    <xf numFmtId="166" fontId="20" fillId="0" borderId="11" xfId="44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center"/>
    </xf>
    <xf numFmtId="43" fontId="20" fillId="0" borderId="11" xfId="0" applyNumberFormat="1" applyFont="1" applyBorder="1" applyAlignment="1"/>
    <xf numFmtId="164" fontId="20" fillId="0" borderId="11" xfId="28" applyNumberFormat="1" applyFont="1" applyBorder="1" applyAlignment="1">
      <alignment horizontal="center" vertical="top"/>
    </xf>
    <xf numFmtId="0" fontId="20" fillId="0" borderId="10" xfId="0" applyFont="1" applyBorder="1" applyAlignment="1"/>
    <xf numFmtId="43" fontId="20" fillId="0" borderId="11" xfId="28" applyNumberFormat="1" applyFont="1" applyBorder="1"/>
    <xf numFmtId="43" fontId="20" fillId="0" borderId="10" xfId="28" applyNumberFormat="1" applyFont="1" applyBorder="1"/>
    <xf numFmtId="43" fontId="26" fillId="0" borderId="10" xfId="28" applyNumberFormat="1" applyFont="1" applyBorder="1"/>
    <xf numFmtId="0" fontId="26" fillId="0" borderId="11" xfId="0" applyFont="1" applyBorder="1" applyAlignment="1">
      <alignment horizontal="center"/>
    </xf>
    <xf numFmtId="166" fontId="20" fillId="0" borderId="13" xfId="44" applyNumberFormat="1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6" fillId="0" borderId="11" xfId="28" applyNumberFormat="1" applyFont="1" applyBorder="1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0" fillId="0" borderId="11" xfId="0" applyFont="1" applyBorder="1" applyAlignment="1">
      <alignment horizontal="right"/>
    </xf>
    <xf numFmtId="0" fontId="20" fillId="0" borderId="16" xfId="0" applyFont="1" applyBorder="1" applyAlignment="1"/>
    <xf numFmtId="0" fontId="20" fillId="0" borderId="20" xfId="0" applyFont="1" applyBorder="1" applyAlignment="1"/>
    <xf numFmtId="164" fontId="20" fillId="0" borderId="11" xfId="28" applyNumberFormat="1" applyFont="1" applyBorder="1" applyAlignment="1">
      <alignment horizontal="right"/>
    </xf>
    <xf numFmtId="43" fontId="26" fillId="0" borderId="10" xfId="0" applyNumberFormat="1" applyFont="1" applyBorder="1"/>
    <xf numFmtId="0" fontId="20" fillId="0" borderId="14" xfId="0" applyFont="1" applyBorder="1" applyAlignment="1">
      <alignment horizontal="right"/>
    </xf>
    <xf numFmtId="0" fontId="20" fillId="0" borderId="12" xfId="0" applyFont="1" applyBorder="1"/>
    <xf numFmtId="164" fontId="20" fillId="0" borderId="12" xfId="28" applyNumberFormat="1" applyFont="1" applyBorder="1" applyAlignment="1">
      <alignment horizontal="center"/>
    </xf>
    <xf numFmtId="43" fontId="20" fillId="0" borderId="12" xfId="28" applyFont="1" applyBorder="1" applyAlignment="1">
      <alignment horizontal="left"/>
    </xf>
    <xf numFmtId="43" fontId="20" fillId="0" borderId="12" xfId="28" applyFont="1" applyBorder="1" applyAlignment="1">
      <alignment horizontal="right"/>
    </xf>
    <xf numFmtId="164" fontId="26" fillId="0" borderId="13" xfId="28" applyNumberFormat="1" applyFont="1" applyBorder="1" applyAlignment="1">
      <alignment horizontal="right"/>
    </xf>
    <xf numFmtId="43" fontId="26" fillId="0" borderId="11" xfId="0" applyNumberFormat="1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20" fillId="0" borderId="0" xfId="28" applyFont="1" applyBorder="1" applyAlignment="1">
      <alignment horizontal="right"/>
    </xf>
    <xf numFmtId="43" fontId="28" fillId="0" borderId="11" xfId="0" applyNumberFormat="1" applyFont="1" applyBorder="1"/>
    <xf numFmtId="43" fontId="20" fillId="0" borderId="11" xfId="28" quotePrefix="1" applyFont="1" applyBorder="1"/>
    <xf numFmtId="0" fontId="20" fillId="0" borderId="16" xfId="0" applyFont="1" applyBorder="1"/>
    <xf numFmtId="0" fontId="20" fillId="0" borderId="17" xfId="0" applyFont="1" applyBorder="1" applyAlignment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43" fontId="20" fillId="0" borderId="17" xfId="28" applyFont="1" applyBorder="1" applyAlignment="1">
      <alignment horizontal="right"/>
    </xf>
    <xf numFmtId="43" fontId="29" fillId="0" borderId="10" xfId="0" applyNumberFormat="1" applyFont="1" applyBorder="1"/>
    <xf numFmtId="43" fontId="26" fillId="0" borderId="10" xfId="28" applyFont="1" applyBorder="1"/>
    <xf numFmtId="43" fontId="30" fillId="0" borderId="14" xfId="28" applyFont="1" applyBorder="1" applyAlignment="1">
      <alignment vertical="center"/>
    </xf>
    <xf numFmtId="43" fontId="30" fillId="0" borderId="12" xfId="28" applyFont="1" applyBorder="1" applyAlignment="1">
      <alignment vertical="center"/>
    </xf>
    <xf numFmtId="43" fontId="30" fillId="0" borderId="12" xfId="28" applyFont="1" applyBorder="1" applyAlignment="1">
      <alignment horizontal="center" vertical="center"/>
    </xf>
    <xf numFmtId="43" fontId="30" fillId="0" borderId="15" xfId="28" applyFont="1" applyBorder="1" applyAlignment="1">
      <alignment vertical="center"/>
    </xf>
    <xf numFmtId="0" fontId="26" fillId="0" borderId="13" xfId="0" applyFont="1" applyBorder="1"/>
    <xf numFmtId="43" fontId="30" fillId="0" borderId="16" xfId="28" applyFont="1" applyBorder="1" applyAlignment="1">
      <alignment vertical="center"/>
    </xf>
    <xf numFmtId="43" fontId="31" fillId="0" borderId="17" xfId="28" applyFont="1" applyBorder="1" applyAlignment="1">
      <alignment horizontal="left" vertical="center"/>
    </xf>
    <xf numFmtId="43" fontId="31" fillId="0" borderId="17" xfId="28" applyFont="1" applyBorder="1" applyAlignment="1">
      <alignment horizontal="center" vertical="center"/>
    </xf>
    <xf numFmtId="43" fontId="30" fillId="0" borderId="17" xfId="28" applyFont="1" applyBorder="1" applyAlignment="1">
      <alignment horizontal="center" vertical="center"/>
    </xf>
    <xf numFmtId="43" fontId="30" fillId="0" borderId="17" xfId="28" applyFont="1" applyBorder="1" applyAlignment="1">
      <alignment vertical="center"/>
    </xf>
    <xf numFmtId="43" fontId="30" fillId="0" borderId="18" xfId="28" applyFont="1" applyBorder="1" applyAlignment="1">
      <alignment vertical="center"/>
    </xf>
    <xf numFmtId="0" fontId="26" fillId="0" borderId="10" xfId="0" applyFont="1" applyBorder="1"/>
    <xf numFmtId="0" fontId="20" fillId="0" borderId="0" xfId="0" applyFont="1" applyBorder="1"/>
    <xf numFmtId="43" fontId="26" fillId="0" borderId="0" xfId="0" applyNumberFormat="1" applyFont="1" applyBorder="1"/>
    <xf numFmtId="0" fontId="20" fillId="0" borderId="0" xfId="0" applyFont="1"/>
    <xf numFmtId="0" fontId="20" fillId="0" borderId="0" xfId="0" applyFont="1" applyAlignment="1">
      <alignment horizontal="center"/>
    </xf>
    <xf numFmtId="43" fontId="23" fillId="0" borderId="0" xfId="28" applyFont="1" applyAlignment="1">
      <alignment horizontal="center"/>
    </xf>
    <xf numFmtId="165" fontId="20" fillId="0" borderId="0" xfId="46" applyFont="1" applyBorder="1" applyAlignment="1">
      <alignment horizontal="center" vertical="top" wrapText="1"/>
    </xf>
    <xf numFmtId="10" fontId="20" fillId="0" borderId="0" xfId="45" applyNumberFormat="1" applyFont="1" applyBorder="1" applyAlignment="1">
      <alignment horizontal="center" vertical="top" wrapText="1"/>
    </xf>
    <xf numFmtId="10" fontId="20" fillId="0" borderId="0" xfId="46" applyNumberFormat="1" applyFont="1" applyBorder="1" applyAlignment="1">
      <alignment horizontal="right" vertical="top" wrapText="1"/>
    </xf>
    <xf numFmtId="37" fontId="20" fillId="0" borderId="0" xfId="47" applyNumberFormat="1" applyFont="1" applyBorder="1" applyAlignment="1">
      <alignment horizontal="right" vertical="top" wrapText="1"/>
    </xf>
    <xf numFmtId="0" fontId="20" fillId="0" borderId="0" xfId="43" applyFont="1" applyAlignment="1">
      <alignment vertical="top"/>
    </xf>
    <xf numFmtId="0" fontId="20" fillId="0" borderId="11" xfId="45" applyFont="1" applyBorder="1" applyAlignment="1">
      <alignment vertical="top"/>
    </xf>
    <xf numFmtId="166" fontId="20" fillId="0" borderId="19" xfId="44" applyNumberFormat="1" applyFont="1" applyBorder="1" applyAlignment="1">
      <alignment horizontal="center" vertical="top"/>
    </xf>
    <xf numFmtId="166" fontId="20" fillId="0" borderId="19" xfId="44" applyNumberFormat="1" applyFont="1" applyFill="1" applyBorder="1" applyAlignment="1">
      <alignment horizontal="center" vertical="top" wrapText="1"/>
    </xf>
    <xf numFmtId="0" fontId="20" fillId="0" borderId="19" xfId="45" applyFont="1" applyFill="1" applyBorder="1" applyAlignment="1">
      <alignment horizontal="left" vertical="top" wrapText="1"/>
    </xf>
    <xf numFmtId="0" fontId="20" fillId="0" borderId="20" xfId="45" applyFont="1" applyFill="1" applyBorder="1" applyAlignment="1">
      <alignment horizontal="left" vertical="top" wrapText="1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164" fontId="20" fillId="0" borderId="19" xfId="28" applyNumberFormat="1" applyFont="1" applyBorder="1" applyAlignment="1">
      <alignment horizontal="center" vertical="top"/>
    </xf>
    <xf numFmtId="164" fontId="20" fillId="0" borderId="20" xfId="28" applyNumberFormat="1" applyFont="1" applyBorder="1" applyAlignment="1">
      <alignment horizontal="center" vertical="top"/>
    </xf>
    <xf numFmtId="0" fontId="27" fillId="0" borderId="0" xfId="0" applyFont="1" applyAlignment="1">
      <alignment horizont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44" builtinId="6"/>
    <cellStyle name="Comma 2" xfId="46"/>
    <cellStyle name="Comma[0]_Sheet1" xfId="47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rmal_Sheet1" xfId="45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5398</xdr:row>
      <xdr:rowOff>9525</xdr:rowOff>
    </xdr:from>
    <xdr:to>
      <xdr:col>2</xdr:col>
      <xdr:colOff>593434</xdr:colOff>
      <xdr:row>5398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1</xdr:col>
      <xdr:colOff>28575</xdr:colOff>
      <xdr:row>5487</xdr:row>
      <xdr:rowOff>161925</xdr:rowOff>
    </xdr:from>
    <xdr:to>
      <xdr:col>2</xdr:col>
      <xdr:colOff>541237</xdr:colOff>
      <xdr:row>5488</xdr:row>
      <xdr:rowOff>32269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1</xdr:col>
      <xdr:colOff>85725</xdr:colOff>
      <xdr:row>5542</xdr:row>
      <xdr:rowOff>0</xdr:rowOff>
    </xdr:from>
    <xdr:to>
      <xdr:col>2</xdr:col>
      <xdr:colOff>623533</xdr:colOff>
      <xdr:row>5542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1</xdr:col>
      <xdr:colOff>57150</xdr:colOff>
      <xdr:row>5344</xdr:row>
      <xdr:rowOff>9525</xdr:rowOff>
    </xdr:from>
    <xdr:to>
      <xdr:col>2</xdr:col>
      <xdr:colOff>593434</xdr:colOff>
      <xdr:row>5344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1</xdr:col>
      <xdr:colOff>57150</xdr:colOff>
      <xdr:row>5304</xdr:row>
      <xdr:rowOff>9525</xdr:rowOff>
    </xdr:from>
    <xdr:to>
      <xdr:col>2</xdr:col>
      <xdr:colOff>593434</xdr:colOff>
      <xdr:row>5304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1</xdr:col>
      <xdr:colOff>28575</xdr:colOff>
      <xdr:row>5583</xdr:row>
      <xdr:rowOff>0</xdr:rowOff>
    </xdr:from>
    <xdr:to>
      <xdr:col>2</xdr:col>
      <xdr:colOff>474562</xdr:colOff>
      <xdr:row>5583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200025</xdr:colOff>
      <xdr:row>1091</xdr:row>
      <xdr:rowOff>180975</xdr:rowOff>
    </xdr:from>
    <xdr:to>
      <xdr:col>2</xdr:col>
      <xdr:colOff>4476750</xdr:colOff>
      <xdr:row>1094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1127</xdr:row>
      <xdr:rowOff>180975</xdr:rowOff>
    </xdr:from>
    <xdr:to>
      <xdr:col>2</xdr:col>
      <xdr:colOff>4476750</xdr:colOff>
      <xdr:row>1130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1199</xdr:row>
      <xdr:rowOff>180975</xdr:rowOff>
    </xdr:from>
    <xdr:to>
      <xdr:col>2</xdr:col>
      <xdr:colOff>4476750</xdr:colOff>
      <xdr:row>1202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1163</xdr:row>
      <xdr:rowOff>180975</xdr:rowOff>
    </xdr:from>
    <xdr:to>
      <xdr:col>2</xdr:col>
      <xdr:colOff>4476750</xdr:colOff>
      <xdr:row>1166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186419</xdr:colOff>
      <xdr:row>1238</xdr:row>
      <xdr:rowOff>72118</xdr:rowOff>
    </xdr:from>
    <xdr:to>
      <xdr:col>2</xdr:col>
      <xdr:colOff>3333751</xdr:colOff>
      <xdr:row>1239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N38"/>
  <sheetViews>
    <sheetView tabSelected="1" topLeftCell="B5" zoomScale="70" zoomScaleNormal="70" workbookViewId="0">
      <selection activeCell="E12" sqref="E12"/>
    </sheetView>
  </sheetViews>
  <sheetFormatPr defaultRowHeight="12"/>
  <cols>
    <col min="1" max="1" width="9.140625" style="5"/>
    <col min="2" max="2" width="4.5703125" style="5" customWidth="1"/>
    <col min="3" max="3" width="20" style="5" customWidth="1"/>
    <col min="4" max="4" width="25" style="5" customWidth="1"/>
    <col min="5" max="5" width="10" style="79" customWidth="1"/>
    <col min="6" max="6" width="8.5703125" style="5" customWidth="1"/>
    <col min="7" max="7" width="11" style="5" customWidth="1"/>
    <col min="8" max="8" width="16.42578125" style="5" customWidth="1"/>
    <col min="9" max="9" width="18.85546875" style="5" customWidth="1"/>
    <col min="10" max="10" width="16.5703125" style="5" customWidth="1"/>
    <col min="11" max="11" width="9.140625" style="5" customWidth="1"/>
    <col min="12" max="12" width="17.42578125" style="5" bestFit="1" customWidth="1"/>
    <col min="13" max="13" width="11.7109375" style="5" bestFit="1" customWidth="1"/>
    <col min="14" max="14" width="12.140625" style="5" bestFit="1" customWidth="1"/>
    <col min="15" max="15" width="27.7109375" style="5" customWidth="1"/>
    <col min="16" max="16" width="3.28515625" style="5" customWidth="1"/>
    <col min="17" max="17" width="15.7109375" style="5" bestFit="1" customWidth="1"/>
    <col min="18" max="16384" width="9.140625" style="5"/>
  </cols>
  <sheetData>
    <row r="2" spans="2:14" ht="33.75">
      <c r="B2" s="4"/>
      <c r="C2" s="90" t="s">
        <v>21</v>
      </c>
      <c r="D2" s="90"/>
      <c r="E2" s="90"/>
      <c r="F2" s="90"/>
      <c r="G2" s="90"/>
      <c r="H2" s="90"/>
      <c r="I2" s="90"/>
      <c r="J2" s="90"/>
    </row>
    <row r="3" spans="2:14" ht="24.75" customHeight="1">
      <c r="B3" s="4"/>
      <c r="C3" s="91" t="s">
        <v>29</v>
      </c>
      <c r="D3" s="91"/>
      <c r="E3" s="91"/>
      <c r="F3" s="91"/>
      <c r="G3" s="91"/>
      <c r="H3" s="91"/>
      <c r="I3" s="91"/>
      <c r="J3" s="91"/>
    </row>
    <row r="4" spans="2:14" ht="26.25">
      <c r="B4" s="6"/>
      <c r="C4" s="92" t="s">
        <v>46</v>
      </c>
      <c r="D4" s="92"/>
      <c r="E4" s="92"/>
      <c r="F4" s="92"/>
      <c r="G4" s="92"/>
      <c r="H4" s="92"/>
      <c r="I4" s="92"/>
      <c r="J4" s="92"/>
    </row>
    <row r="5" spans="2:14" ht="15.75">
      <c r="B5" s="7"/>
      <c r="C5" s="7"/>
      <c r="D5" s="7"/>
      <c r="E5" s="7"/>
      <c r="F5" s="7"/>
      <c r="G5" s="7"/>
      <c r="H5" s="7"/>
      <c r="I5" s="7"/>
      <c r="J5" s="7"/>
    </row>
    <row r="6" spans="2:14" ht="15.75">
      <c r="B6" s="93" t="s">
        <v>0</v>
      </c>
      <c r="C6" s="95" t="s">
        <v>1</v>
      </c>
      <c r="D6" s="96"/>
      <c r="E6" s="93" t="s">
        <v>2</v>
      </c>
      <c r="F6" s="93" t="s">
        <v>3</v>
      </c>
      <c r="G6" s="93" t="s">
        <v>4</v>
      </c>
      <c r="H6" s="8" t="s">
        <v>5</v>
      </c>
      <c r="I6" s="8" t="s">
        <v>6</v>
      </c>
      <c r="J6" s="8" t="s">
        <v>7</v>
      </c>
    </row>
    <row r="7" spans="2:14" ht="15.75">
      <c r="B7" s="94"/>
      <c r="C7" s="97"/>
      <c r="D7" s="98"/>
      <c r="E7" s="94"/>
      <c r="F7" s="94"/>
      <c r="G7" s="94"/>
      <c r="H7" s="9" t="s">
        <v>8</v>
      </c>
      <c r="I7" s="9" t="s">
        <v>8</v>
      </c>
      <c r="J7" s="9" t="s">
        <v>8</v>
      </c>
    </row>
    <row r="8" spans="2:14" ht="15.75">
      <c r="B8" s="8" t="s">
        <v>9</v>
      </c>
      <c r="C8" s="10" t="s">
        <v>23</v>
      </c>
      <c r="D8" s="11"/>
      <c r="E8" s="12"/>
      <c r="F8" s="13"/>
      <c r="G8" s="13"/>
      <c r="H8" s="13"/>
      <c r="I8" s="14"/>
      <c r="J8" s="15"/>
    </row>
    <row r="9" spans="2:14" s="19" customFormat="1" ht="51.75" customHeight="1">
      <c r="B9" s="16">
        <v>1</v>
      </c>
      <c r="C9" s="99" t="s">
        <v>34</v>
      </c>
      <c r="D9" s="100"/>
      <c r="E9" s="17">
        <v>2</v>
      </c>
      <c r="F9" s="16" t="s">
        <v>22</v>
      </c>
      <c r="G9" s="16" t="s">
        <v>10</v>
      </c>
      <c r="H9" s="102" t="s">
        <v>33</v>
      </c>
      <c r="I9" s="103"/>
      <c r="J9" s="18"/>
      <c r="N9" s="19">
        <f>280000/6</f>
        <v>46666.666666666664</v>
      </c>
    </row>
    <row r="10" spans="2:14" s="19" customFormat="1" ht="32.25" customHeight="1">
      <c r="B10" s="16">
        <f>+B9+1</f>
        <v>2</v>
      </c>
      <c r="C10" s="99" t="s">
        <v>35</v>
      </c>
      <c r="D10" s="100"/>
      <c r="E10" s="17">
        <v>2</v>
      </c>
      <c r="F10" s="16" t="s">
        <v>22</v>
      </c>
      <c r="G10" s="16" t="s">
        <v>10</v>
      </c>
      <c r="H10" s="102" t="s">
        <v>33</v>
      </c>
      <c r="I10" s="103"/>
      <c r="J10" s="18"/>
    </row>
    <row r="11" spans="2:14" ht="15">
      <c r="B11" s="16">
        <f>+B10+1</f>
        <v>3</v>
      </c>
      <c r="C11" s="20" t="s">
        <v>47</v>
      </c>
      <c r="D11" s="21"/>
      <c r="E11" s="22">
        <v>1</v>
      </c>
      <c r="F11" s="23" t="s">
        <v>22</v>
      </c>
      <c r="G11" s="23" t="s">
        <v>10</v>
      </c>
      <c r="H11" s="22">
        <v>200000</v>
      </c>
      <c r="I11" s="22">
        <f t="shared" ref="I11" si="0">+H11*E11</f>
        <v>200000</v>
      </c>
      <c r="J11" s="25"/>
      <c r="L11" s="5">
        <f>24*3*2</f>
        <v>144</v>
      </c>
    </row>
    <row r="12" spans="2:14" s="19" customFormat="1" ht="36.75" customHeight="1">
      <c r="B12" s="16">
        <f t="shared" ref="B12:B20" si="1">+B11+1</f>
        <v>4</v>
      </c>
      <c r="C12" s="99" t="s">
        <v>37</v>
      </c>
      <c r="D12" s="100"/>
      <c r="E12" s="17">
        <v>4</v>
      </c>
      <c r="F12" s="16" t="s">
        <v>38</v>
      </c>
      <c r="G12" s="16" t="s">
        <v>10</v>
      </c>
      <c r="H12" s="17">
        <v>265000</v>
      </c>
      <c r="I12" s="17">
        <f t="shared" ref="I12:I19" si="2">H12*E12</f>
        <v>1060000</v>
      </c>
      <c r="J12" s="18"/>
    </row>
    <row r="13" spans="2:14" s="84" customFormat="1" ht="21.75" customHeight="1">
      <c r="B13" s="16">
        <f t="shared" si="1"/>
        <v>5</v>
      </c>
      <c r="C13" s="88" t="s">
        <v>39</v>
      </c>
      <c r="D13" s="89"/>
      <c r="E13" s="3">
        <v>1</v>
      </c>
      <c r="F13" s="2" t="s">
        <v>22</v>
      </c>
      <c r="G13" s="2" t="s">
        <v>10</v>
      </c>
      <c r="H13" s="3">
        <v>300000</v>
      </c>
      <c r="I13" s="87">
        <f t="shared" si="2"/>
        <v>300000</v>
      </c>
      <c r="J13" s="85"/>
      <c r="K13" s="80"/>
      <c r="L13" s="81"/>
      <c r="M13" s="82"/>
      <c r="N13" s="83"/>
    </row>
    <row r="14" spans="2:14" s="84" customFormat="1" ht="21.75" customHeight="1">
      <c r="B14" s="16">
        <f t="shared" si="1"/>
        <v>6</v>
      </c>
      <c r="C14" s="88" t="s">
        <v>40</v>
      </c>
      <c r="D14" s="89"/>
      <c r="E14" s="3">
        <v>2</v>
      </c>
      <c r="F14" s="2" t="s">
        <v>22</v>
      </c>
      <c r="G14" s="2" t="s">
        <v>10</v>
      </c>
      <c r="H14" s="3">
        <f>105000+30000</f>
        <v>135000</v>
      </c>
      <c r="I14" s="87">
        <f t="shared" si="2"/>
        <v>270000</v>
      </c>
      <c r="J14" s="85"/>
      <c r="K14" s="80"/>
      <c r="L14" s="81"/>
      <c r="M14" s="82"/>
      <c r="N14" s="83"/>
    </row>
    <row r="15" spans="2:14" s="84" customFormat="1" ht="21.75" customHeight="1">
      <c r="B15" s="16">
        <f t="shared" si="1"/>
        <v>7</v>
      </c>
      <c r="C15" s="88" t="s">
        <v>41</v>
      </c>
      <c r="D15" s="89"/>
      <c r="E15" s="3">
        <v>3</v>
      </c>
      <c r="F15" s="2" t="s">
        <v>36</v>
      </c>
      <c r="G15" s="2" t="s">
        <v>10</v>
      </c>
      <c r="H15" s="3">
        <v>20000</v>
      </c>
      <c r="I15" s="87">
        <f t="shared" si="2"/>
        <v>60000</v>
      </c>
      <c r="J15" s="85"/>
      <c r="K15" s="80"/>
      <c r="L15" s="81"/>
      <c r="M15" s="82"/>
      <c r="N15" s="83"/>
    </row>
    <row r="16" spans="2:14" s="84" customFormat="1" ht="21.75" customHeight="1">
      <c r="B16" s="16">
        <f t="shared" si="1"/>
        <v>8</v>
      </c>
      <c r="C16" s="88" t="s">
        <v>42</v>
      </c>
      <c r="D16" s="89"/>
      <c r="E16" s="3">
        <v>1</v>
      </c>
      <c r="F16" s="2" t="s">
        <v>36</v>
      </c>
      <c r="G16" s="2" t="s">
        <v>10</v>
      </c>
      <c r="H16" s="3">
        <v>50000</v>
      </c>
      <c r="I16" s="87">
        <f t="shared" si="2"/>
        <v>50000</v>
      </c>
      <c r="J16" s="85"/>
      <c r="K16" s="80"/>
      <c r="L16" s="81"/>
      <c r="M16" s="82"/>
      <c r="N16" s="83"/>
    </row>
    <row r="17" spans="2:14" s="84" customFormat="1" ht="21.75" customHeight="1">
      <c r="B17" s="16">
        <f t="shared" si="1"/>
        <v>9</v>
      </c>
      <c r="C17" s="88" t="s">
        <v>43</v>
      </c>
      <c r="D17" s="89"/>
      <c r="E17" s="3">
        <v>1</v>
      </c>
      <c r="F17" s="2" t="s">
        <v>36</v>
      </c>
      <c r="G17" s="2" t="s">
        <v>10</v>
      </c>
      <c r="H17" s="3">
        <v>180000</v>
      </c>
      <c r="I17" s="87">
        <f t="shared" si="2"/>
        <v>180000</v>
      </c>
      <c r="J17" s="85"/>
      <c r="K17" s="80"/>
      <c r="L17" s="81"/>
      <c r="M17" s="82"/>
      <c r="N17" s="83"/>
    </row>
    <row r="18" spans="2:14" s="84" customFormat="1" ht="21.75" customHeight="1">
      <c r="B18" s="16">
        <f t="shared" si="1"/>
        <v>10</v>
      </c>
      <c r="C18" s="88" t="s">
        <v>44</v>
      </c>
      <c r="D18" s="89"/>
      <c r="E18" s="3">
        <v>1</v>
      </c>
      <c r="F18" s="2" t="s">
        <v>36</v>
      </c>
      <c r="G18" s="2" t="s">
        <v>10</v>
      </c>
      <c r="H18" s="3">
        <v>50000</v>
      </c>
      <c r="I18" s="87">
        <f t="shared" si="2"/>
        <v>50000</v>
      </c>
      <c r="J18" s="85"/>
      <c r="K18" s="80"/>
      <c r="L18" s="81"/>
      <c r="M18" s="82"/>
      <c r="N18" s="83"/>
    </row>
    <row r="19" spans="2:14" s="84" customFormat="1" ht="21.75" customHeight="1">
      <c r="B19" s="16">
        <f t="shared" si="1"/>
        <v>11</v>
      </c>
      <c r="C19" s="88" t="s">
        <v>45</v>
      </c>
      <c r="D19" s="89"/>
      <c r="E19" s="3">
        <v>1</v>
      </c>
      <c r="F19" s="2" t="s">
        <v>36</v>
      </c>
      <c r="G19" s="2" t="s">
        <v>10</v>
      </c>
      <c r="H19" s="3">
        <v>500000</v>
      </c>
      <c r="I19" s="87">
        <f t="shared" si="2"/>
        <v>500000</v>
      </c>
      <c r="J19" s="85"/>
      <c r="K19" s="80"/>
      <c r="L19" s="81"/>
      <c r="M19" s="82"/>
      <c r="N19" s="83"/>
    </row>
    <row r="20" spans="2:14" s="19" customFormat="1" ht="18" customHeight="1">
      <c r="B20" s="16">
        <f t="shared" si="1"/>
        <v>12</v>
      </c>
      <c r="C20" s="99" t="s">
        <v>32</v>
      </c>
      <c r="D20" s="100"/>
      <c r="E20" s="17">
        <v>1</v>
      </c>
      <c r="F20" s="16" t="s">
        <v>20</v>
      </c>
      <c r="G20" s="16" t="s">
        <v>10</v>
      </c>
      <c r="H20" s="17">
        <v>200000</v>
      </c>
      <c r="I20" s="86">
        <f t="shared" ref="I20" si="3">+H20*E20</f>
        <v>200000</v>
      </c>
      <c r="J20" s="18"/>
      <c r="L20" s="19">
        <f>24*3*2</f>
        <v>144</v>
      </c>
    </row>
    <row r="21" spans="2:14" s="19" customFormat="1" ht="18" customHeight="1">
      <c r="B21" s="23"/>
      <c r="C21" s="99"/>
      <c r="D21" s="100"/>
      <c r="E21" s="17"/>
      <c r="F21" s="16"/>
      <c r="G21" s="16"/>
      <c r="H21" s="26"/>
      <c r="I21" s="26"/>
      <c r="J21" s="18"/>
    </row>
    <row r="22" spans="2:14" ht="15.75">
      <c r="B22" s="27"/>
      <c r="C22" s="20"/>
      <c r="D22" s="21"/>
      <c r="E22" s="22"/>
      <c r="F22" s="23"/>
      <c r="G22" s="23"/>
      <c r="H22" s="28"/>
      <c r="I22" s="29"/>
      <c r="J22" s="30">
        <f>SUM(I9:I22)</f>
        <v>2870000</v>
      </c>
    </row>
    <row r="23" spans="2:14" ht="15.75">
      <c r="B23" s="31" t="s">
        <v>11</v>
      </c>
      <c r="C23" s="10" t="s">
        <v>12</v>
      </c>
      <c r="D23" s="11"/>
      <c r="E23" s="32"/>
      <c r="F23" s="33"/>
      <c r="G23" s="33"/>
      <c r="H23" s="34"/>
      <c r="I23" s="28"/>
      <c r="J23" s="35"/>
      <c r="L23" s="5">
        <f>21*3*2</f>
        <v>126</v>
      </c>
    </row>
    <row r="24" spans="2:14" s="19" customFormat="1" ht="57" customHeight="1">
      <c r="B24" s="36">
        <v>1</v>
      </c>
      <c r="C24" s="99" t="s">
        <v>28</v>
      </c>
      <c r="D24" s="100"/>
      <c r="E24" s="17">
        <v>1</v>
      </c>
      <c r="F24" s="16" t="s">
        <v>20</v>
      </c>
      <c r="G24" s="16" t="s">
        <v>20</v>
      </c>
      <c r="H24" s="37">
        <v>2500000</v>
      </c>
      <c r="I24" s="37">
        <f>H24*E24</f>
        <v>2500000</v>
      </c>
      <c r="J24" s="18"/>
    </row>
    <row r="25" spans="2:14" ht="15.75">
      <c r="B25" s="38"/>
      <c r="C25" s="39"/>
      <c r="D25" s="40"/>
      <c r="E25" s="24"/>
      <c r="F25" s="23"/>
      <c r="G25" s="23"/>
      <c r="H25" s="41"/>
      <c r="I25" s="41"/>
      <c r="J25" s="42">
        <f>SUM(I24:I24)</f>
        <v>2500000</v>
      </c>
    </row>
    <row r="26" spans="2:14" ht="15.75">
      <c r="B26" s="43"/>
      <c r="C26" s="44"/>
      <c r="D26" s="44"/>
      <c r="E26" s="45"/>
      <c r="F26" s="46"/>
      <c r="G26" s="47"/>
      <c r="H26" s="47" t="s">
        <v>13</v>
      </c>
      <c r="I26" s="48"/>
      <c r="J26" s="49">
        <f>J22+J25</f>
        <v>5370000</v>
      </c>
    </row>
    <row r="27" spans="2:14" ht="15.75">
      <c r="B27" s="20"/>
      <c r="C27" s="50"/>
      <c r="D27" s="50"/>
      <c r="E27" s="51"/>
      <c r="F27" s="51"/>
      <c r="G27" s="52"/>
      <c r="H27" s="53"/>
      <c r="I27" s="54"/>
      <c r="J27" s="55"/>
    </row>
    <row r="28" spans="2:14" ht="15.75">
      <c r="B28" s="56"/>
      <c r="C28" s="57"/>
      <c r="D28" s="57"/>
      <c r="E28" s="58"/>
      <c r="F28" s="58"/>
      <c r="G28" s="59"/>
      <c r="H28" s="60"/>
      <c r="I28" s="61"/>
      <c r="J28" s="62"/>
    </row>
    <row r="29" spans="2:14" ht="15.75">
      <c r="B29" s="63"/>
      <c r="C29" s="64" t="s">
        <v>24</v>
      </c>
      <c r="D29" s="64"/>
      <c r="E29" s="65"/>
      <c r="F29" s="64"/>
      <c r="G29" s="64"/>
      <c r="H29" s="66"/>
      <c r="I29" s="67" t="s">
        <v>14</v>
      </c>
      <c r="J29" s="14">
        <f>J26</f>
        <v>5370000</v>
      </c>
    </row>
    <row r="30" spans="2:14" ht="15.75">
      <c r="B30" s="68"/>
      <c r="C30" s="69" t="s">
        <v>49</v>
      </c>
      <c r="D30" s="70"/>
      <c r="E30" s="71"/>
      <c r="F30" s="72"/>
      <c r="G30" s="72"/>
      <c r="H30" s="73"/>
      <c r="I30" s="74" t="s">
        <v>15</v>
      </c>
      <c r="J30" s="42">
        <f>ROUND(J29,-3)</f>
        <v>5370000</v>
      </c>
    </row>
    <row r="31" spans="2:14" ht="15.75">
      <c r="B31" s="75"/>
      <c r="C31" s="75"/>
      <c r="D31" s="75"/>
      <c r="E31" s="52"/>
      <c r="F31" s="75"/>
      <c r="G31" s="75"/>
      <c r="H31" s="75"/>
      <c r="I31" s="75"/>
      <c r="J31" s="76"/>
    </row>
    <row r="32" spans="2:14" ht="15">
      <c r="B32" s="77"/>
      <c r="C32" s="77"/>
      <c r="D32" s="77"/>
      <c r="E32" s="78"/>
      <c r="F32" s="77"/>
      <c r="G32" s="77"/>
      <c r="H32" s="77"/>
      <c r="I32" s="101" t="s">
        <v>48</v>
      </c>
      <c r="J32" s="101"/>
    </row>
    <row r="33" spans="2:10" ht="15">
      <c r="B33" s="101" t="s">
        <v>16</v>
      </c>
      <c r="C33" s="101"/>
      <c r="D33" s="101"/>
      <c r="E33" s="101" t="s">
        <v>17</v>
      </c>
      <c r="F33" s="101"/>
      <c r="G33" s="101"/>
      <c r="H33" s="77"/>
      <c r="I33" s="101" t="s">
        <v>18</v>
      </c>
      <c r="J33" s="101"/>
    </row>
    <row r="34" spans="2:10" ht="15">
      <c r="B34" s="77"/>
      <c r="C34" s="77"/>
      <c r="D34" s="77"/>
      <c r="E34" s="78"/>
      <c r="F34" s="77"/>
      <c r="G34" s="77"/>
      <c r="H34" s="77"/>
      <c r="I34" s="77"/>
      <c r="J34" s="77"/>
    </row>
    <row r="35" spans="2:10" ht="15">
      <c r="B35" s="77"/>
      <c r="C35" s="77"/>
      <c r="D35" s="77"/>
      <c r="E35" s="78"/>
      <c r="F35" s="77"/>
      <c r="G35" s="77"/>
      <c r="H35" s="77"/>
      <c r="I35" s="77"/>
      <c r="J35" s="77"/>
    </row>
    <row r="36" spans="2:10" ht="15">
      <c r="B36" s="77"/>
      <c r="C36" s="77"/>
      <c r="D36" s="77"/>
      <c r="E36" s="78"/>
      <c r="F36" s="77"/>
      <c r="G36" s="77"/>
      <c r="H36" s="77"/>
      <c r="I36" s="77"/>
      <c r="J36" s="77"/>
    </row>
    <row r="37" spans="2:10" ht="15.75">
      <c r="B37" s="104" t="s">
        <v>26</v>
      </c>
      <c r="C37" s="104"/>
      <c r="D37" s="104"/>
      <c r="E37" s="104" t="s">
        <v>30</v>
      </c>
      <c r="F37" s="104"/>
      <c r="G37" s="104"/>
      <c r="H37" s="77"/>
      <c r="I37" s="104" t="s">
        <v>27</v>
      </c>
      <c r="J37" s="104"/>
    </row>
    <row r="38" spans="2:10" ht="15">
      <c r="B38" s="101" t="s">
        <v>25</v>
      </c>
      <c r="C38" s="101"/>
      <c r="D38" s="101"/>
      <c r="E38" s="101" t="s">
        <v>31</v>
      </c>
      <c r="F38" s="101"/>
      <c r="G38" s="101"/>
      <c r="H38" s="77"/>
      <c r="I38" s="101" t="s">
        <v>19</v>
      </c>
      <c r="J38" s="101"/>
    </row>
  </sheetData>
  <mergeCells count="32">
    <mergeCell ref="B37:D37"/>
    <mergeCell ref="E37:G37"/>
    <mergeCell ref="I37:J37"/>
    <mergeCell ref="B38:D38"/>
    <mergeCell ref="E38:G38"/>
    <mergeCell ref="I38:J38"/>
    <mergeCell ref="I32:J32"/>
    <mergeCell ref="B33:D33"/>
    <mergeCell ref="E33:G33"/>
    <mergeCell ref="I33:J33"/>
    <mergeCell ref="C20:D21"/>
    <mergeCell ref="C24:D24"/>
    <mergeCell ref="B6:B7"/>
    <mergeCell ref="C6:D7"/>
    <mergeCell ref="E6:E7"/>
    <mergeCell ref="F6:F7"/>
    <mergeCell ref="G6:G7"/>
    <mergeCell ref="C16:D16"/>
    <mergeCell ref="C17:D17"/>
    <mergeCell ref="C18:D18"/>
    <mergeCell ref="C19:D19"/>
    <mergeCell ref="C2:J2"/>
    <mergeCell ref="C3:J3"/>
    <mergeCell ref="C4:J4"/>
    <mergeCell ref="C9:D9"/>
    <mergeCell ref="C10:D10"/>
    <mergeCell ref="H9:I9"/>
    <mergeCell ref="H10:I10"/>
    <mergeCell ref="C12:D12"/>
    <mergeCell ref="C13:D13"/>
    <mergeCell ref="C14:D14"/>
    <mergeCell ref="C15:D15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2019-07-02T07:46:52Z</cp:lastPrinted>
  <dcterms:created xsi:type="dcterms:W3CDTF">2012-03-21T04:38:16Z</dcterms:created>
  <dcterms:modified xsi:type="dcterms:W3CDTF">2019-07-02T07:47:42Z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