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5" windowWidth="19410" windowHeight="3690"/>
  </bookViews>
  <sheets>
    <sheet name="rab 2018" sheetId="8" r:id="rId1"/>
    <sheet name="Aldas" sheetId="14" r:id="rId2"/>
  </sheets>
  <definedNames>
    <definedName name="_xlnm.Print_Area" localSheetId="0">'rab 2018'!$A$2:$I$25</definedName>
  </definedNames>
  <calcPr calcId="124519"/>
</workbook>
</file>

<file path=xl/calcChain.xml><?xml version="1.0" encoding="utf-8"?>
<calcChain xmlns="http://schemas.openxmlformats.org/spreadsheetml/2006/main">
  <c r="D10" i="8"/>
  <c r="H10" s="1"/>
  <c r="H11"/>
  <c r="H12"/>
  <c r="H9"/>
  <c r="AC14"/>
  <c r="AD14" s="1"/>
  <c r="AE14" s="1"/>
  <c r="I13" l="1"/>
  <c r="I14" s="1"/>
  <c r="AF14"/>
  <c r="K8"/>
  <c r="AG14" l="1"/>
  <c r="I16"/>
  <c r="I17" s="1"/>
  <c r="AA14" s="1"/>
  <c r="AC15" l="1"/>
  <c r="AC16" s="1"/>
  <c r="AC17" s="1"/>
  <c r="AD15"/>
  <c r="AE15"/>
  <c r="AF15"/>
  <c r="AG15"/>
  <c r="AH14"/>
  <c r="AE16" l="1"/>
  <c r="AE17" s="1"/>
  <c r="AE18" s="1"/>
  <c r="AF16"/>
  <c r="AF17" s="1"/>
  <c r="AG16"/>
  <c r="AG17" s="1"/>
  <c r="AG18" s="1"/>
  <c r="AD16"/>
  <c r="AD17" s="1"/>
  <c r="AC18" s="1"/>
  <c r="AC20" s="1"/>
  <c r="AE19"/>
  <c r="AH15"/>
  <c r="AH16" s="1"/>
  <c r="AH17" s="1"/>
  <c r="AI14"/>
  <c r="AF18" l="1"/>
  <c r="AG19"/>
  <c r="AG20" s="1"/>
  <c r="AE20"/>
  <c r="AD19"/>
  <c r="AD18"/>
  <c r="AH19"/>
  <c r="AH18"/>
  <c r="AF19"/>
  <c r="AI15"/>
  <c r="AI16" s="1"/>
  <c r="AI17" s="1"/>
  <c r="AJ14"/>
  <c r="AF20" l="1"/>
  <c r="AD20"/>
  <c r="AJ15"/>
  <c r="AJ16" s="1"/>
  <c r="AJ17" s="1"/>
  <c r="AI18" s="1"/>
  <c r="AK14"/>
  <c r="AK15" s="1"/>
  <c r="AH20"/>
  <c r="AJ19" l="1"/>
  <c r="AJ18"/>
  <c r="AK16"/>
  <c r="AK17" s="1"/>
  <c r="AK19" l="1"/>
  <c r="AK18"/>
  <c r="AI19"/>
  <c r="AI20" s="1"/>
  <c r="AJ20"/>
  <c r="AK20" l="1"/>
  <c r="AA22" s="1"/>
  <c r="B17" s="1"/>
</calcChain>
</file>

<file path=xl/sharedStrings.xml><?xml version="1.0" encoding="utf-8"?>
<sst xmlns="http://schemas.openxmlformats.org/spreadsheetml/2006/main" count="43" uniqueCount="38">
  <si>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</si>
  <si>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</si>
  <si>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</si>
  <si>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</si>
  <si>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</si>
  <si>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</si>
  <si>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</si>
  <si>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</si>
  <si>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</si>
  <si>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</si>
  <si>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</si>
  <si>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</si>
  <si>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</si>
  <si>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</si>
  <si>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</si>
  <si>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</si>
  <si>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</si>
  <si>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</si>
  <si>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</si>
  <si>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</si>
  <si>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</si>
  <si>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 xml:space="preserve">Terbilang : </t>
  </si>
  <si>
    <t>Kadiv. Perencanaan Air Minum</t>
  </si>
  <si>
    <t>Rupiah</t>
  </si>
  <si>
    <t>Julfan Fadhli Siregar</t>
  </si>
  <si>
    <t>Lot</t>
  </si>
  <si>
    <t>Pembongkaran Canopy lama, pembersihan lokasi</t>
  </si>
  <si>
    <t>m2</t>
  </si>
  <si>
    <t>bh</t>
  </si>
  <si>
    <t>PERBAIKAN ATAP CANOPY TANGKI SDIC</t>
  </si>
  <si>
    <t>Tiang canopy Galvanis 2,5" tinggi 2,2 m + cor</t>
  </si>
  <si>
    <t>Pengecatan rangka dan tiang canopy, Bee Brand, 3 kali timpa</t>
  </si>
  <si>
    <t>LOKASI: BOOSTER SEJARAH</t>
  </si>
  <si>
    <t>Defran Aritonang</t>
  </si>
  <si>
    <t>Plh. Kadiv. Transmisi Distribusi</t>
  </si>
  <si>
    <t>Ali Ismail Siregar</t>
  </si>
  <si>
    <t>Pembuatan canopy 2,5m x 3m, besi hollow 1 x 2, seng Multi roof</t>
  </si>
  <si>
    <t>Medan,  Agustus 2024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</si>
</sst>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5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165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  <xf numFmtId="164" fontId="33" fillId="0" borderId="0" applyFont="0" applyFill="0" applyBorder="0" applyAlignment="0" applyProtection="0"/>
  </cellStyleXfs>
  <cellXfs count="78">
    <xf numFmtId="0" fontId="0" fillId="0" borderId="0" xfId="0"/>
    <xf numFmtId="165" fontId="17" fillId="0" borderId="0" xfId="28" applyFont="1"/>
    <xf numFmtId="0" fontId="20" fillId="0" borderId="0" xfId="0" applyFont="1" applyBorder="1"/>
    <xf numFmtId="165" fontId="18" fillId="0" borderId="0" xfId="0" applyNumberFormat="1" applyFont="1" applyBorder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Alignment="1"/>
    <xf numFmtId="165" fontId="17" fillId="0" borderId="0" xfId="28" applyFont="1" applyAlignment="1">
      <alignment horizontal="center"/>
    </xf>
    <xf numFmtId="0" fontId="26" fillId="0" borderId="16" xfId="0" applyFont="1" applyBorder="1"/>
    <xf numFmtId="0" fontId="29" fillId="0" borderId="15" xfId="0" applyFont="1" applyBorder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6" fillId="0" borderId="11" xfId="0" applyFont="1" applyBorder="1" applyAlignment="1">
      <alignment horizontal="center" vertical="top"/>
    </xf>
    <xf numFmtId="166" fontId="26" fillId="0" borderId="11" xfId="28" applyNumberFormat="1" applyFont="1" applyBorder="1" applyAlignment="1">
      <alignment horizontal="center" vertical="top"/>
    </xf>
    <xf numFmtId="165" fontId="26" fillId="0" borderId="11" xfId="0" applyNumberFormat="1" applyFont="1" applyBorder="1" applyAlignment="1">
      <alignment vertical="top"/>
    </xf>
    <xf numFmtId="165" fontId="30" fillId="0" borderId="0" xfId="28" applyFont="1" applyAlignment="1">
      <alignment vertical="top"/>
    </xf>
    <xf numFmtId="0" fontId="26" fillId="0" borderId="11" xfId="0" applyFont="1" applyBorder="1" applyAlignment="1">
      <alignment horizontal="center"/>
    </xf>
    <xf numFmtId="43" fontId="26" fillId="0" borderId="11" xfId="28" applyNumberFormat="1" applyFont="1" applyBorder="1" applyAlignment="1">
      <alignment horizontal="center"/>
    </xf>
    <xf numFmtId="165" fontId="30" fillId="0" borderId="0" xfId="28" applyFont="1"/>
    <xf numFmtId="165" fontId="26" fillId="0" borderId="11" xfId="28" applyNumberFormat="1" applyFont="1" applyBorder="1"/>
    <xf numFmtId="0" fontId="28" fillId="0" borderId="11" xfId="0" applyFont="1" applyBorder="1" applyAlignment="1">
      <alignment horizontal="center"/>
    </xf>
    <xf numFmtId="0" fontId="29" fillId="0" borderId="14" xfId="0" applyFont="1" applyBorder="1"/>
    <xf numFmtId="165" fontId="26" fillId="0" borderId="13" xfId="28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165" fontId="26" fillId="0" borderId="13" xfId="28" applyNumberFormat="1" applyFont="1" applyBorder="1"/>
    <xf numFmtId="165" fontId="28" fillId="0" borderId="11" xfId="28" applyNumberFormat="1" applyFont="1" applyBorder="1"/>
    <xf numFmtId="0" fontId="26" fillId="0" borderId="11" xfId="0" applyFont="1" applyBorder="1" applyAlignment="1">
      <alignment horizontal="right"/>
    </xf>
    <xf numFmtId="43" fontId="26" fillId="0" borderId="11" xfId="28" applyNumberFormat="1" applyFont="1" applyBorder="1" applyAlignment="1">
      <alignment horizontal="right"/>
    </xf>
    <xf numFmtId="165" fontId="28" fillId="0" borderId="10" xfId="0" applyNumberFormat="1" applyFont="1" applyBorder="1"/>
    <xf numFmtId="0" fontId="26" fillId="0" borderId="14" xfId="0" applyFont="1" applyBorder="1" applyAlignment="1">
      <alignment horizontal="right"/>
    </xf>
    <xf numFmtId="0" fontId="26" fillId="0" borderId="12" xfId="0" applyFont="1" applyBorder="1"/>
    <xf numFmtId="43" fontId="26" fillId="0" borderId="12" xfId="28" applyNumberFormat="1" applyFont="1" applyBorder="1" applyAlignment="1">
      <alignment horizontal="center"/>
    </xf>
    <xf numFmtId="165" fontId="26" fillId="0" borderId="12" xfId="28" applyFont="1" applyBorder="1" applyAlignment="1">
      <alignment horizontal="left"/>
    </xf>
    <xf numFmtId="165" fontId="26" fillId="0" borderId="12" xfId="28" applyFont="1" applyBorder="1" applyAlignment="1">
      <alignment horizontal="right"/>
    </xf>
    <xf numFmtId="43" fontId="28" fillId="0" borderId="13" xfId="28" applyNumberFormat="1" applyFont="1" applyBorder="1" applyAlignment="1">
      <alignment horizontal="right"/>
    </xf>
    <xf numFmtId="165" fontId="28" fillId="0" borderId="11" xfId="0" applyNumberFormat="1" applyFont="1" applyBorder="1"/>
    <xf numFmtId="0" fontId="26" fillId="0" borderId="17" xfId="0" applyFont="1" applyBorder="1" applyAlignment="1"/>
    <xf numFmtId="165" fontId="26" fillId="0" borderId="17" xfId="28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165" fontId="26" fillId="0" borderId="17" xfId="28" applyFont="1" applyBorder="1" applyAlignment="1">
      <alignment horizontal="right"/>
    </xf>
    <xf numFmtId="165" fontId="27" fillId="0" borderId="10" xfId="0" applyNumberFormat="1" applyFont="1" applyBorder="1"/>
    <xf numFmtId="165" fontId="28" fillId="0" borderId="10" xfId="28" applyFont="1" applyBorder="1"/>
    <xf numFmtId="165" fontId="31" fillId="0" borderId="14" xfId="28" applyFont="1" applyBorder="1" applyAlignment="1">
      <alignment vertical="center"/>
    </xf>
    <xf numFmtId="165" fontId="31" fillId="0" borderId="12" xfId="28" applyFont="1" applyBorder="1" applyAlignment="1">
      <alignment vertical="center"/>
    </xf>
    <xf numFmtId="165" fontId="31" fillId="0" borderId="12" xfId="28" applyFont="1" applyBorder="1" applyAlignment="1">
      <alignment horizontal="center" vertical="center"/>
    </xf>
    <xf numFmtId="165" fontId="31" fillId="0" borderId="15" xfId="28" applyFont="1" applyBorder="1" applyAlignment="1">
      <alignment vertical="center"/>
    </xf>
    <xf numFmtId="0" fontId="28" fillId="0" borderId="13" xfId="0" applyFont="1" applyBorder="1"/>
    <xf numFmtId="165" fontId="28" fillId="0" borderId="13" xfId="0" applyNumberFormat="1" applyFont="1" applyBorder="1"/>
    <xf numFmtId="165" fontId="31" fillId="0" borderId="16" xfId="28" applyFont="1" applyBorder="1" applyAlignment="1">
      <alignment vertical="center"/>
    </xf>
    <xf numFmtId="165" fontId="32" fillId="0" borderId="17" xfId="28" applyFont="1" applyBorder="1" applyAlignment="1">
      <alignment horizontal="left" vertical="center"/>
    </xf>
    <xf numFmtId="165" fontId="32" fillId="0" borderId="17" xfId="28" applyFont="1" applyBorder="1" applyAlignment="1">
      <alignment horizontal="center" vertical="center"/>
    </xf>
    <xf numFmtId="165" fontId="31" fillId="0" borderId="17" xfId="28" applyFont="1" applyBorder="1" applyAlignment="1">
      <alignment horizontal="center" vertical="center"/>
    </xf>
    <xf numFmtId="165" fontId="31" fillId="0" borderId="17" xfId="28" applyFont="1" applyBorder="1" applyAlignment="1">
      <alignment vertical="center"/>
    </xf>
    <xf numFmtId="165" fontId="31" fillId="0" borderId="18" xfId="28" applyFont="1" applyBorder="1" applyAlignment="1">
      <alignment vertical="center"/>
    </xf>
    <xf numFmtId="0" fontId="28" fillId="0" borderId="10" xfId="0" applyFont="1" applyBorder="1"/>
    <xf numFmtId="0" fontId="26" fillId="0" borderId="16" xfId="0" applyFont="1" applyBorder="1" applyAlignment="1">
      <alignment vertical="top" wrapText="1"/>
    </xf>
    <xf numFmtId="0" fontId="26" fillId="0" borderId="18" xfId="0" applyFont="1" applyBorder="1" applyAlignment="1">
      <alignment vertical="top" wrapText="1"/>
    </xf>
    <xf numFmtId="0" fontId="26" fillId="0" borderId="11" xfId="0" applyFont="1" applyBorder="1" applyAlignment="1">
      <alignment horizontal="right" vertical="top"/>
    </xf>
    <xf numFmtId="43" fontId="26" fillId="0" borderId="11" xfId="28" applyNumberFormat="1" applyFont="1" applyBorder="1" applyAlignment="1">
      <alignment horizontal="right" vertical="top"/>
    </xf>
    <xf numFmtId="164" fontId="34" fillId="0" borderId="0" xfId="44" applyFont="1"/>
    <xf numFmtId="0" fontId="34" fillId="0" borderId="0" xfId="0" applyFont="1"/>
    <xf numFmtId="164" fontId="0" fillId="0" borderId="0" xfId="0" applyNumberFormat="1"/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4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5385</xdr:row>
      <xdr:rowOff>9525</xdr:rowOff>
    </xdr:from>
    <xdr:to>
      <xdr:col>1</xdr:col>
      <xdr:colOff>593435</xdr:colOff>
      <xdr:row>5385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5474</xdr:row>
      <xdr:rowOff>161925</xdr:rowOff>
    </xdr:from>
    <xdr:to>
      <xdr:col>1</xdr:col>
      <xdr:colOff>541238</xdr:colOff>
      <xdr:row>5475</xdr:row>
      <xdr:rowOff>32273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5529</xdr:row>
      <xdr:rowOff>0</xdr:rowOff>
    </xdr:from>
    <xdr:to>
      <xdr:col>1</xdr:col>
      <xdr:colOff>623534</xdr:colOff>
      <xdr:row>5529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5331</xdr:row>
      <xdr:rowOff>9525</xdr:rowOff>
    </xdr:from>
    <xdr:to>
      <xdr:col>1</xdr:col>
      <xdr:colOff>593435</xdr:colOff>
      <xdr:row>5331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5291</xdr:row>
      <xdr:rowOff>9525</xdr:rowOff>
    </xdr:from>
    <xdr:to>
      <xdr:col>1</xdr:col>
      <xdr:colOff>593435</xdr:colOff>
      <xdr:row>5291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5570</xdr:row>
      <xdr:rowOff>0</xdr:rowOff>
    </xdr:from>
    <xdr:to>
      <xdr:col>1</xdr:col>
      <xdr:colOff>474563</xdr:colOff>
      <xdr:row>5570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1078</xdr:row>
      <xdr:rowOff>180975</xdr:rowOff>
    </xdr:from>
    <xdr:to>
      <xdr:col>1</xdr:col>
      <xdr:colOff>4476750</xdr:colOff>
      <xdr:row>1081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1114</xdr:row>
      <xdr:rowOff>180975</xdr:rowOff>
    </xdr:from>
    <xdr:to>
      <xdr:col>1</xdr:col>
      <xdr:colOff>4476750</xdr:colOff>
      <xdr:row>1117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1186</xdr:row>
      <xdr:rowOff>180975</xdr:rowOff>
    </xdr:from>
    <xdr:to>
      <xdr:col>1</xdr:col>
      <xdr:colOff>4476750</xdr:colOff>
      <xdr:row>1189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1150</xdr:row>
      <xdr:rowOff>180975</xdr:rowOff>
    </xdr:from>
    <xdr:to>
      <xdr:col>1</xdr:col>
      <xdr:colOff>4476750</xdr:colOff>
      <xdr:row>1153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1225</xdr:row>
      <xdr:rowOff>72118</xdr:rowOff>
    </xdr:from>
    <xdr:to>
      <xdr:col>1</xdr:col>
      <xdr:colOff>3333751</xdr:colOff>
      <xdr:row>1226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523875</xdr:colOff>
      <xdr:row>42</xdr:row>
      <xdr:rowOff>47625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0"/>
          <a:ext cx="8448675" cy="766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14</xdr:col>
      <xdr:colOff>523875</xdr:colOff>
      <xdr:row>83</xdr:row>
      <xdr:rowOff>47625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191500"/>
          <a:ext cx="8448675" cy="766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25"/>
  <sheetViews>
    <sheetView tabSelected="1" zoomScale="70" zoomScaleNormal="70" workbookViewId="0">
      <selection activeCell="B17" sqref="B17"/>
    </sheetView>
  </sheetViews>
  <sheetFormatPr defaultColWidth="9.140625"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0" customWidth="1"/>
    <col min="5" max="5" width="8.5703125" style="1" customWidth="1"/>
    <col min="6" max="6" width="11" style="1" customWidth="1"/>
    <col min="7" max="7" width="15" style="1" customWidth="1"/>
    <col min="8" max="8" width="17.140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6" width="9.140625" style="1"/>
    <col min="27" max="27" width="12.5703125" style="1" customWidth="1"/>
    <col min="28" max="16384" width="9.140625" style="1"/>
  </cols>
  <sheetData>
    <row r="2" spans="1:37" ht="33.75">
      <c r="A2" s="5"/>
      <c r="B2" s="75" t="s">
        <v>20</v>
      </c>
      <c r="C2" s="75"/>
      <c r="D2" s="75"/>
      <c r="E2" s="75"/>
      <c r="F2" s="75"/>
      <c r="G2" s="75"/>
      <c r="H2" s="75"/>
      <c r="I2" s="75"/>
    </row>
    <row r="3" spans="1:37" ht="24.75" customHeight="1">
      <c r="A3" s="5"/>
      <c r="B3" s="76" t="s">
        <v>29</v>
      </c>
      <c r="C3" s="76"/>
      <c r="D3" s="76"/>
      <c r="E3" s="76"/>
      <c r="F3" s="76"/>
      <c r="G3" s="76"/>
      <c r="H3" s="76"/>
      <c r="I3" s="76"/>
    </row>
    <row r="4" spans="1:37" ht="26.25">
      <c r="A4" s="9"/>
      <c r="B4" s="77" t="s">
        <v>32</v>
      </c>
      <c r="C4" s="77"/>
      <c r="D4" s="77"/>
      <c r="E4" s="77"/>
      <c r="F4" s="77"/>
      <c r="G4" s="77"/>
      <c r="H4" s="77"/>
      <c r="I4" s="77"/>
    </row>
    <row r="5" spans="1:37" ht="15.75">
      <c r="A5" s="14"/>
      <c r="B5" s="14"/>
      <c r="C5" s="14"/>
      <c r="D5" s="14"/>
      <c r="E5" s="14"/>
      <c r="F5" s="14"/>
      <c r="G5" s="14"/>
      <c r="H5" s="14"/>
      <c r="I5" s="14"/>
    </row>
    <row r="6" spans="1:37" ht="15.75">
      <c r="A6" s="69" t="s">
        <v>0</v>
      </c>
      <c r="B6" s="71" t="s">
        <v>1</v>
      </c>
      <c r="C6" s="72"/>
      <c r="D6" s="69" t="s">
        <v>2</v>
      </c>
      <c r="E6" s="69" t="s">
        <v>3</v>
      </c>
      <c r="F6" s="69" t="s">
        <v>4</v>
      </c>
      <c r="G6" s="6" t="s">
        <v>5</v>
      </c>
      <c r="H6" s="6" t="s">
        <v>6</v>
      </c>
      <c r="I6" s="6" t="s">
        <v>7</v>
      </c>
    </row>
    <row r="7" spans="1:37" ht="15.75">
      <c r="A7" s="70"/>
      <c r="B7" s="73"/>
      <c r="C7" s="74"/>
      <c r="D7" s="70"/>
      <c r="E7" s="70"/>
      <c r="F7" s="70"/>
      <c r="G7" s="7" t="s">
        <v>8</v>
      </c>
      <c r="H7" s="7" t="s">
        <v>8</v>
      </c>
      <c r="I7" s="7" t="s">
        <v>8</v>
      </c>
    </row>
    <row r="8" spans="1:37" s="21" customFormat="1" ht="15.75">
      <c r="A8" s="23" t="s">
        <v>9</v>
      </c>
      <c r="B8" s="24" t="s">
        <v>11</v>
      </c>
      <c r="C8" s="12"/>
      <c r="D8" s="25"/>
      <c r="E8" s="26"/>
      <c r="F8" s="26"/>
      <c r="G8" s="27"/>
      <c r="H8" s="22"/>
      <c r="I8" s="28"/>
      <c r="K8" s="21">
        <f>21*3*2</f>
        <v>126</v>
      </c>
    </row>
    <row r="9" spans="1:37" s="18" customFormat="1" ht="31.5" customHeight="1">
      <c r="A9" s="60">
        <v>1</v>
      </c>
      <c r="B9" s="65" t="s">
        <v>26</v>
      </c>
      <c r="C9" s="66"/>
      <c r="D9" s="16">
        <v>1</v>
      </c>
      <c r="E9" s="15" t="s">
        <v>25</v>
      </c>
      <c r="F9" s="15" t="s">
        <v>10</v>
      </c>
      <c r="G9" s="61">
        <v>500000</v>
      </c>
      <c r="H9" s="61">
        <f>G9*D9</f>
        <v>500000</v>
      </c>
      <c r="I9" s="17"/>
    </row>
    <row r="10" spans="1:37" s="18" customFormat="1" ht="31.5" customHeight="1">
      <c r="A10" s="60">
        <v>2</v>
      </c>
      <c r="B10" s="65" t="s">
        <v>36</v>
      </c>
      <c r="C10" s="66"/>
      <c r="D10" s="16">
        <f>2.5*3</f>
        <v>7.5</v>
      </c>
      <c r="E10" s="15" t="s">
        <v>27</v>
      </c>
      <c r="F10" s="15" t="s">
        <v>10</v>
      </c>
      <c r="G10" s="61">
        <v>550000</v>
      </c>
      <c r="H10" s="61">
        <f>G10*D10</f>
        <v>4125000</v>
      </c>
      <c r="I10" s="17"/>
    </row>
    <row r="11" spans="1:37" s="18" customFormat="1" ht="31.5" customHeight="1">
      <c r="A11" s="60">
        <v>3</v>
      </c>
      <c r="B11" s="65" t="s">
        <v>30</v>
      </c>
      <c r="C11" s="66"/>
      <c r="D11" s="16">
        <v>4</v>
      </c>
      <c r="E11" s="15" t="s">
        <v>28</v>
      </c>
      <c r="F11" s="15" t="s">
        <v>19</v>
      </c>
      <c r="G11" s="61">
        <v>300000</v>
      </c>
      <c r="H11" s="61">
        <f>G11*D11</f>
        <v>1200000</v>
      </c>
      <c r="I11" s="17"/>
    </row>
    <row r="12" spans="1:37" s="18" customFormat="1" ht="31.5" customHeight="1">
      <c r="A12" s="60">
        <v>4</v>
      </c>
      <c r="B12" s="65" t="s">
        <v>31</v>
      </c>
      <c r="C12" s="66"/>
      <c r="D12" s="16">
        <v>1</v>
      </c>
      <c r="E12" s="15" t="s">
        <v>25</v>
      </c>
      <c r="F12" s="15" t="s">
        <v>10</v>
      </c>
      <c r="G12" s="61">
        <v>300000</v>
      </c>
      <c r="H12" s="61">
        <f>G12*D12</f>
        <v>300000</v>
      </c>
      <c r="I12" s="17"/>
    </row>
    <row r="13" spans="1:37" s="21" customFormat="1" ht="15.75">
      <c r="A13" s="29"/>
      <c r="B13" s="58"/>
      <c r="C13" s="59"/>
      <c r="D13" s="20"/>
      <c r="E13" s="19"/>
      <c r="F13" s="19"/>
      <c r="G13" s="30"/>
      <c r="H13" s="30"/>
      <c r="I13" s="31">
        <f>SUM(H9:H12)</f>
        <v>6125000</v>
      </c>
    </row>
    <row r="14" spans="1:37" s="21" customFormat="1" ht="15.75">
      <c r="A14" s="32"/>
      <c r="B14" s="33"/>
      <c r="C14" s="33"/>
      <c r="D14" s="34"/>
      <c r="E14" s="35"/>
      <c r="F14" s="36"/>
      <c r="G14" s="36" t="s">
        <v>12</v>
      </c>
      <c r="H14" s="37"/>
      <c r="I14" s="38">
        <f>+I13</f>
        <v>6125000</v>
      </c>
      <c r="AA14" s="62">
        <f>I17</f>
        <v>6125000</v>
      </c>
      <c r="AB14">
        <v>1</v>
      </c>
      <c r="AC14">
        <f>+AB14*10</f>
        <v>10</v>
      </c>
      <c r="AD14">
        <f t="shared" ref="AD14:AK14" si="0">+AC14*10</f>
        <v>100</v>
      </c>
      <c r="AE14">
        <f t="shared" si="0"/>
        <v>1000</v>
      </c>
      <c r="AF14">
        <f t="shared" si="0"/>
        <v>10000</v>
      </c>
      <c r="AG14">
        <f t="shared" si="0"/>
        <v>100000</v>
      </c>
      <c r="AH14">
        <f t="shared" si="0"/>
        <v>1000000</v>
      </c>
      <c r="AI14">
        <f t="shared" si="0"/>
        <v>10000000</v>
      </c>
      <c r="AJ14">
        <f t="shared" si="0"/>
        <v>100000000</v>
      </c>
      <c r="AK14">
        <f t="shared" si="0"/>
        <v>1000000000</v>
      </c>
    </row>
    <row r="15" spans="1:37" s="21" customFormat="1" ht="15.75">
      <c r="A15" s="11"/>
      <c r="B15" s="39"/>
      <c r="C15" s="39"/>
      <c r="D15" s="40"/>
      <c r="E15" s="40"/>
      <c r="F15" s="41"/>
      <c r="G15" s="42"/>
      <c r="H15" s="43"/>
      <c r="I15" s="44"/>
      <c r="AA15" s="63" t="s">
        <v>23</v>
      </c>
      <c r="AB15">
        <v>0</v>
      </c>
      <c r="AC15" s="64">
        <f>MOD(AA14,AC14)</f>
        <v>0</v>
      </c>
      <c r="AD15" s="64">
        <f>MOD(AA14,AD14)</f>
        <v>0</v>
      </c>
      <c r="AE15" s="64">
        <f>MOD(AA14,AE14)</f>
        <v>0</v>
      </c>
      <c r="AF15" s="64">
        <f>MOD(AA14,AF14)</f>
        <v>5000</v>
      </c>
      <c r="AG15" s="64">
        <f>MOD(AA14,AG14)</f>
        <v>25000</v>
      </c>
      <c r="AH15" s="64">
        <f>MOD(AA14,AH14)</f>
        <v>125000</v>
      </c>
      <c r="AI15" s="64">
        <f>MOD(AA14,AI14)</f>
        <v>6125000</v>
      </c>
      <c r="AJ15" s="64">
        <f>MOD(AA14,AJ14)</f>
        <v>6125000</v>
      </c>
      <c r="AK15" s="64">
        <f>MOD(AA14,AK14)</f>
        <v>6125000</v>
      </c>
    </row>
    <row r="16" spans="1:37" s="21" customFormat="1" ht="15.75">
      <c r="A16" s="45"/>
      <c r="B16" s="46" t="s">
        <v>21</v>
      </c>
      <c r="C16" s="46"/>
      <c r="D16" s="47"/>
      <c r="E16" s="46"/>
      <c r="F16" s="46"/>
      <c r="G16" s="48"/>
      <c r="H16" s="49" t="s">
        <v>13</v>
      </c>
      <c r="I16" s="50">
        <f>I14</f>
        <v>6125000</v>
      </c>
      <c r="AA16"/>
      <c r="AB16"/>
      <c r="AC16">
        <f t="shared" ref="AC16:AH16" si="1">+AC15-AB15</f>
        <v>0</v>
      </c>
      <c r="AD16">
        <f t="shared" si="1"/>
        <v>0</v>
      </c>
      <c r="AE16">
        <f t="shared" si="1"/>
        <v>0</v>
      </c>
      <c r="AF16">
        <f t="shared" si="1"/>
        <v>5000</v>
      </c>
      <c r="AG16">
        <f t="shared" si="1"/>
        <v>20000</v>
      </c>
      <c r="AH16">
        <f t="shared" si="1"/>
        <v>100000</v>
      </c>
      <c r="AI16">
        <f>+AI15-AH15</f>
        <v>6000000</v>
      </c>
      <c r="AJ16">
        <f t="shared" ref="AJ16:AK16" si="2">+AJ15-AI15</f>
        <v>0</v>
      </c>
      <c r="AK16">
        <f t="shared" si="2"/>
        <v>0</v>
      </c>
    </row>
    <row r="17" spans="1:37" s="21" customFormat="1" ht="15.75">
      <c r="A17" s="51"/>
      <c r="B17" s="52" t="str">
        <f>AA22</f>
        <v>Enam Juta Se Ratus Dua Puluh Lima Ribu Rupiah</v>
      </c>
      <c r="C17" s="53"/>
      <c r="D17" s="54"/>
      <c r="E17" s="55"/>
      <c r="F17" s="55"/>
      <c r="G17" s="56"/>
      <c r="H17" s="57" t="s">
        <v>14</v>
      </c>
      <c r="I17" s="31">
        <f>ROUND(I16,-3)</f>
        <v>6125000</v>
      </c>
      <c r="AA17"/>
      <c r="AB17"/>
      <c r="AC17">
        <f t="shared" ref="AC17:AH17" si="3">+AC16*10/AC14</f>
        <v>0</v>
      </c>
      <c r="AD17">
        <f t="shared" si="3"/>
        <v>0</v>
      </c>
      <c r="AE17">
        <f t="shared" si="3"/>
        <v>0</v>
      </c>
      <c r="AF17">
        <f t="shared" si="3"/>
        <v>5</v>
      </c>
      <c r="AG17">
        <f t="shared" si="3"/>
        <v>2</v>
      </c>
      <c r="AH17">
        <f t="shared" si="3"/>
        <v>1</v>
      </c>
      <c r="AI17">
        <f>+AI16*10/AI14</f>
        <v>6</v>
      </c>
      <c r="AJ17">
        <f t="shared" ref="AJ17:AK17" si="4">+AJ16*10/AJ14</f>
        <v>0</v>
      </c>
      <c r="AK17">
        <f t="shared" si="4"/>
        <v>0</v>
      </c>
    </row>
    <row r="18" spans="1:37" ht="15.75">
      <c r="A18" s="2"/>
      <c r="B18" s="2"/>
      <c r="C18" s="2"/>
      <c r="D18" s="8"/>
      <c r="E18" s="2"/>
      <c r="F18" s="2"/>
      <c r="G18" s="2"/>
      <c r="H18" s="2"/>
      <c r="I18" s="3"/>
      <c r="AA18"/>
      <c r="AB18"/>
      <c r="AC18" t="str">
        <f>IF(AND(AC17&gt;0,AD17&lt;&gt;1),CHOOSE(AC17,"satu","dua","tiga","empat","lima","enam","tujuh","delapan","sembilan"),"")</f>
        <v/>
      </c>
      <c r="AD18" t="str">
        <f>IF(AD17&gt;0,CHOOSE(AD17,CHOOSE(AC17+1,"se","se","dua","tiga","empat","lima","enam","tujuh","delapan","sembilan"),"dua","tiga","empat","lima","enam","tujuh","delapan","sembilan"),"")</f>
        <v/>
      </c>
      <c r="AE18" t="str">
        <f>IF(AE17&gt;0,CHOOSE(AE17,"se","dua","tiga","empat","lima","enam","tujuh","delapan","sembilan"),"")</f>
        <v/>
      </c>
      <c r="AF18" t="str">
        <f>IF(AND(AF17&gt;0,AG17&lt;&gt;1),CHOOSE(AF17,"satu","dua","tiga","empat","lima","enam","tujuh","delapan","sembilan"),"")</f>
        <v>lima</v>
      </c>
      <c r="AG18" t="str">
        <f>IF(AG17&gt;0,CHOOSE(AG17,CHOOSE(AF17+1,"se","se","dua","tiga","empat","lima","enam","tujuh","delapan","sembilan"),"dua","tiga","empat","lima","enam","tujuh","delapan","sembilan"),"")</f>
        <v>dua</v>
      </c>
      <c r="AH18" t="str">
        <f>IF(AH17&gt;0,CHOOSE(AH17,"se","dua","tiga","empat","lima","enam","tujuh","delapan","sembilan"),"")</f>
        <v>se</v>
      </c>
      <c r="AI18" t="str">
        <f>IF(AND(AI17&gt;0,AJ17&lt;&gt;1),CHOOSE(AI17,"satu","dua","tiga","empat","lima","enam","tujuh","delapan","sembilan"),"")</f>
        <v>enam</v>
      </c>
      <c r="AJ18" t="str">
        <f>IF(AJ17&gt;0,CHOOSE(AJ17,CHOOSE(AI17+1,"","se","dua","tiga","empat","lima","enam","tujuh","delapan","sembilan"),"dua","tiga","empat","lima","enam","tujuh","delapan","sembilan"),"")</f>
        <v/>
      </c>
      <c r="AK18" t="str">
        <f>IF(AK17&gt;0,CHOOSE(AK17,"se","dua","tiga","empat","lima","enam","tujuh","delapan","sembilan"),"")</f>
        <v/>
      </c>
    </row>
    <row r="19" spans="1:37" ht="15.75">
      <c r="A19" s="4"/>
      <c r="B19" s="4"/>
      <c r="C19" s="4"/>
      <c r="D19" s="13"/>
      <c r="E19" s="4"/>
      <c r="F19" s="4"/>
      <c r="G19" s="4"/>
      <c r="H19" s="67" t="s">
        <v>37</v>
      </c>
      <c r="I19" s="67"/>
      <c r="AA19"/>
      <c r="AB19"/>
      <c r="AC19"/>
      <c r="AD19" t="str">
        <f>IF(AD17&gt;0,IF(AND(AD17=1,AC17&gt;0)," belas "," puluh "),"")</f>
        <v/>
      </c>
      <c r="AE19" t="str">
        <f>IF(AE17&gt;0," ratus ","")</f>
        <v/>
      </c>
      <c r="AF19" t="str">
        <f>IF(SUM(AF17,AH17)&gt;0," ribu ","")</f>
        <v xml:space="preserve"> ribu </v>
      </c>
      <c r="AG19" t="str">
        <f>IF(AG17&gt;0,IF(AND(AG17=1,AF17&gt;0)," belas "," puluh "),"")</f>
        <v xml:space="preserve"> puluh </v>
      </c>
      <c r="AH19" t="str">
        <f>IF(AH17&gt;0," ratus ","")</f>
        <v xml:space="preserve"> ratus </v>
      </c>
      <c r="AI19" t="str">
        <f>IF(SUM(AI17,AK17)&gt;0," juta ","")</f>
        <v xml:space="preserve"> juta </v>
      </c>
      <c r="AJ19" t="str">
        <f>IF(AJ17&gt;0,IF(AND(AJ17=1,AI17&gt;0)," belas "," puluh "),"")</f>
        <v/>
      </c>
      <c r="AK19" t="str">
        <f>IF(AK17&gt;0," ratus ","")</f>
        <v/>
      </c>
    </row>
    <row r="20" spans="1:37" ht="15.75">
      <c r="A20" s="67" t="s">
        <v>15</v>
      </c>
      <c r="B20" s="67"/>
      <c r="C20" s="67"/>
      <c r="D20" s="67" t="s">
        <v>16</v>
      </c>
      <c r="E20" s="67"/>
      <c r="F20" s="67"/>
      <c r="G20" s="4"/>
      <c r="H20" s="67" t="s">
        <v>17</v>
      </c>
      <c r="I20" s="67"/>
      <c r="AA20"/>
      <c r="AB20"/>
      <c r="AC20" t="str">
        <f>CONCATENATE(AC18,AC13)</f>
        <v/>
      </c>
      <c r="AD20" t="str">
        <f t="shared" ref="AD20:AK20" si="5">CONCATENATE(AD18,AD19)</f>
        <v/>
      </c>
      <c r="AE20" t="str">
        <f t="shared" si="5"/>
        <v/>
      </c>
      <c r="AF20" t="str">
        <f t="shared" si="5"/>
        <v xml:space="preserve">lima ribu </v>
      </c>
      <c r="AG20" t="str">
        <f t="shared" si="5"/>
        <v xml:space="preserve">dua puluh </v>
      </c>
      <c r="AH20" t="str">
        <f t="shared" si="5"/>
        <v xml:space="preserve">se ratus </v>
      </c>
      <c r="AI20" t="str">
        <f t="shared" si="5"/>
        <v xml:space="preserve">enam juta </v>
      </c>
      <c r="AJ20" t="str">
        <f t="shared" si="5"/>
        <v/>
      </c>
      <c r="AK20" t="str">
        <f t="shared" si="5"/>
        <v/>
      </c>
    </row>
    <row r="21" spans="1:37" ht="15.75">
      <c r="A21" s="4"/>
      <c r="B21" s="4"/>
      <c r="C21" s="4"/>
      <c r="D21" s="13"/>
      <c r="E21" s="4"/>
      <c r="F21" s="4"/>
      <c r="G21" s="4"/>
      <c r="H21" s="4"/>
      <c r="I21" s="4"/>
      <c r="AA21"/>
      <c r="AB21"/>
      <c r="AC21"/>
      <c r="AD21"/>
      <c r="AE21"/>
      <c r="AF21"/>
      <c r="AG21"/>
      <c r="AH21"/>
      <c r="AI21"/>
      <c r="AJ21"/>
      <c r="AK21"/>
    </row>
    <row r="22" spans="1:37" ht="15.75">
      <c r="A22" s="4"/>
      <c r="B22" s="4"/>
      <c r="C22" s="4"/>
      <c r="D22" s="13"/>
      <c r="E22" s="4"/>
      <c r="F22" s="4"/>
      <c r="G22" s="4"/>
      <c r="H22" s="4"/>
      <c r="I22" s="4"/>
      <c r="AA22" s="63" t="str">
        <f>PROPER(CONCATENATE(AK20,AJ20,AI20,AH20,AG20,AF20,AE20,AD20,AC20,AA15))</f>
        <v>Enam Juta Se Ratus Dua Puluh Lima Ribu Rupiah</v>
      </c>
      <c r="AB22"/>
      <c r="AC22"/>
      <c r="AD22"/>
      <c r="AE22"/>
      <c r="AF22"/>
      <c r="AG22"/>
      <c r="AH22"/>
      <c r="AI22"/>
      <c r="AJ22"/>
      <c r="AK22"/>
    </row>
    <row r="23" spans="1:37" ht="15.75">
      <c r="A23" s="4"/>
      <c r="B23" s="4"/>
      <c r="C23" s="4"/>
      <c r="D23" s="13"/>
      <c r="E23" s="4"/>
      <c r="F23" s="4"/>
      <c r="G23" s="4"/>
      <c r="H23" s="4"/>
      <c r="I23" s="4"/>
    </row>
    <row r="24" spans="1:37" ht="15.75">
      <c r="A24" s="68" t="s">
        <v>35</v>
      </c>
      <c r="B24" s="68"/>
      <c r="C24" s="68"/>
      <c r="D24" s="68" t="s">
        <v>33</v>
      </c>
      <c r="E24" s="68"/>
      <c r="F24" s="68"/>
      <c r="G24" s="4"/>
      <c r="H24" s="68" t="s">
        <v>24</v>
      </c>
      <c r="I24" s="68"/>
    </row>
    <row r="25" spans="1:37" ht="15.75">
      <c r="A25" s="67" t="s">
        <v>22</v>
      </c>
      <c r="B25" s="67"/>
      <c r="C25" s="67"/>
      <c r="D25" s="67" t="s">
        <v>34</v>
      </c>
      <c r="E25" s="67"/>
      <c r="F25" s="67"/>
      <c r="G25" s="4"/>
      <c r="H25" s="67" t="s">
        <v>18</v>
      </c>
      <c r="I25" s="67"/>
    </row>
  </sheetData>
  <mergeCells count="22">
    <mergeCell ref="B2:I2"/>
    <mergeCell ref="B3:I3"/>
    <mergeCell ref="B4:I4"/>
    <mergeCell ref="B9:C9"/>
    <mergeCell ref="F6:F7"/>
    <mergeCell ref="A6:A7"/>
    <mergeCell ref="B6:C7"/>
    <mergeCell ref="D6:D7"/>
    <mergeCell ref="E6:E7"/>
    <mergeCell ref="B10:C10"/>
    <mergeCell ref="B11:C11"/>
    <mergeCell ref="A25:C25"/>
    <mergeCell ref="D25:F25"/>
    <mergeCell ref="H25:I25"/>
    <mergeCell ref="H19:I19"/>
    <mergeCell ref="A20:C20"/>
    <mergeCell ref="D20:F20"/>
    <mergeCell ref="H20:I20"/>
    <mergeCell ref="A24:C24"/>
    <mergeCell ref="D24:F24"/>
    <mergeCell ref="H24:I24"/>
    <mergeCell ref="B12:C12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36" workbookViewId="0">
      <selection activeCell="Q16" sqref="Q16"/>
    </sheetView>
  </sheetViews>
  <sheetFormatPr defaultRowHeight="15"/>
  <sheetData/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rab 2018</vt:lpstr>
      <vt:lpstr>Aldas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Fadhli Smart</cp:lastModifiedBy>
  <cp:revision/>
  <cp:lastPrinted>2020-07-23T06:56:00Z</cp:lastPrinted>
  <dcterms:created xsi:type="dcterms:W3CDTF">2012-03-21T04:38:16Z</dcterms:created>
  <dcterms:modified xsi:type="dcterms:W3CDTF">2024-08-28T05:04:07Z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