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B614080E-A375-4ACB-BC94-8124927C7A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8" l="1"/>
  <c r="H9" i="8"/>
  <c r="H11" i="8" l="1"/>
  <c r="H10" i="8"/>
  <c r="K9" i="8" l="1"/>
  <c r="A10" i="8" l="1"/>
  <c r="A11" i="8" s="1"/>
  <c r="A12" i="8" s="1"/>
  <c r="A13" i="8" s="1"/>
  <c r="P25" i="8"/>
  <c r="Q25" i="8" s="1"/>
  <c r="R25" i="8" s="1"/>
  <c r="S25" i="8" s="1"/>
  <c r="T25" i="8" s="1"/>
  <c r="U25" i="8" s="1"/>
  <c r="V25" i="8" s="1"/>
  <c r="W25" i="8" s="1"/>
  <c r="X25" i="8" s="1"/>
  <c r="H18" i="8" l="1"/>
  <c r="H17" i="8"/>
  <c r="I19" i="8" l="1"/>
  <c r="K15" i="8"/>
  <c r="K13" i="8"/>
  <c r="H13" i="8"/>
  <c r="I14" i="8" l="1"/>
  <c r="I20" i="8" s="1"/>
  <c r="I22" i="8" s="1"/>
  <c r="I23" i="8" s="1"/>
  <c r="N25" i="8" s="1"/>
  <c r="W26" i="8" l="1"/>
  <c r="U26" i="8"/>
  <c r="Q26" i="8"/>
  <c r="X26" i="8"/>
  <c r="V26" i="8"/>
  <c r="T26" i="8"/>
  <c r="R26" i="8"/>
  <c r="P26" i="8"/>
  <c r="P27" i="8" s="1"/>
  <c r="P28" i="8" s="1"/>
  <c r="S26" i="8"/>
  <c r="R27" i="8" l="1"/>
  <c r="R28" i="8" s="1"/>
  <c r="R29" i="8" s="1"/>
  <c r="S27" i="8"/>
  <c r="S28" i="8" s="1"/>
  <c r="V27" i="8"/>
  <c r="V28" i="8" s="1"/>
  <c r="X27" i="8"/>
  <c r="X28" i="8" s="1"/>
  <c r="X30" i="8" s="1"/>
  <c r="W27" i="8"/>
  <c r="W28" i="8" s="1"/>
  <c r="T27" i="8"/>
  <c r="T28" i="8" s="1"/>
  <c r="U27" i="8"/>
  <c r="U28" i="8" s="1"/>
  <c r="Q27" i="8"/>
  <c r="Q28" i="8" s="1"/>
  <c r="R30" i="8" l="1"/>
  <c r="R31" i="8" s="1"/>
  <c r="W29" i="8"/>
  <c r="Z16" i="8"/>
  <c r="V30" i="8"/>
  <c r="X29" i="8"/>
  <c r="X31" i="8" s="1"/>
  <c r="U29" i="8"/>
  <c r="U30" i="8"/>
  <c r="Q29" i="8"/>
  <c r="Q30" i="8"/>
  <c r="T29" i="8"/>
  <c r="T30" i="8"/>
  <c r="P29" i="8"/>
  <c r="P31" i="8" s="1"/>
  <c r="S29" i="8"/>
  <c r="S30" i="8"/>
  <c r="W30" i="8"/>
  <c r="V29" i="8"/>
  <c r="V31" i="8" l="1"/>
  <c r="W31" i="8"/>
  <c r="Q31" i="8"/>
  <c r="S31" i="8"/>
  <c r="T31" i="8"/>
  <c r="U31" i="8"/>
  <c r="N33" i="8" l="1"/>
  <c r="B23" i="8" s="1"/>
</calcChain>
</file>

<file path=xl/sharedStrings.xml><?xml version="1.0" encoding="utf-8"?>
<sst xmlns="http://schemas.openxmlformats.org/spreadsheetml/2006/main" count="55" uniqueCount="45">
  <si>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</si>
  <si>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</si>
  <si>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</si>
  <si>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</si>
  <si>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</si>
  <si>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</si>
  <si>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</si>
  <si>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</si>
  <si>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</si>
  <si>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</si>
  <si>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</si>
  <si>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</si>
  <si>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</si>
  <si>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</si>
  <si>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</si>
  <si>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</si>
  <si>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</si>
  <si>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</si>
  <si>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</si>
  <si>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</si>
  <si>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</si>
  <si>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</si>
  <si>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</si>
  <si>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</si>
  <si>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</si>
  <si>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</si>
  <si>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- Tukang (1 orang)</t>
  </si>
  <si>
    <t>- Pekerja (1 orang)</t>
  </si>
  <si>
    <t>hari</t>
  </si>
  <si>
    <t>Rupiah</t>
  </si>
  <si>
    <t>Disetujui oleh :</t>
  </si>
  <si>
    <t>m</t>
  </si>
  <si>
    <t>pcs</t>
  </si>
  <si>
    <t>Ali Ismail Siregar</t>
  </si>
  <si>
    <t>Asesoris pemasangan (kabel ties, isolasi, fisher, paku klem kabel, lem pipa)</t>
  </si>
  <si>
    <t>Medan,    Agustus 2024</t>
  </si>
  <si>
    <t>Defran Aritonang</t>
  </si>
  <si>
    <t>Plh. Kadiv. Transmisi Distribusi</t>
  </si>
  <si>
    <t>PERBAIKAN POMPA TRANSFER SOLAR</t>
  </si>
  <si>
    <t>LOKASI : BOOSTER PUMP MEDAN DENAI DAN RUMAH SUSUN</t>
  </si>
  <si>
    <t>Pompa Transfer Solar FIRMAN FDP-20HD (setara)</t>
  </si>
  <si>
    <t>Selang Minyak Solar size 3/4" Brand JeFlex Korea</t>
  </si>
  <si>
    <t>Klem stainless 3/4"</t>
  </si>
  <si>
    <t>Kabel NYYHY 3 x 1.5 mm Eterna</t>
  </si>
  <si>
    <t>Pemasangan Pompa, instalasi perpipaan, bongkar pompa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</si>
</sst>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9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43" fontId="27" fillId="0" borderId="11" xfId="28" applyNumberFormat="1" applyFont="1" applyBorder="1" applyAlignment="1">
      <alignment horizontal="right" vertical="top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3"/>
  <sheetViews>
    <sheetView tabSelected="1" topLeftCell="A9" zoomScale="70" zoomScaleNormal="70" workbookViewId="0">
      <selection sqref="A1:I32"/>
    </sheetView>
  </sheetViews>
  <sheetFormatPr defaultColWidth="9.08984375" defaultRowHeight="12" x14ac:dyDescent="0.3"/>
  <cols>
    <col min="1" max="1" width="4.54296875" style="1" customWidth="1"/>
    <col min="2" max="2" width="20" style="1" customWidth="1"/>
    <col min="3" max="3" width="26.36328125" style="1" customWidth="1"/>
    <col min="4" max="4" width="10" style="15" customWidth="1"/>
    <col min="5" max="5" width="8.54296875" style="1" customWidth="1"/>
    <col min="6" max="6" width="11" style="1" customWidth="1"/>
    <col min="7" max="7" width="16.90625" style="1" customWidth="1"/>
    <col min="8" max="8" width="17.08984375" style="1" customWidth="1"/>
    <col min="9" max="9" width="16.54296875" style="1" customWidth="1"/>
    <col min="10" max="10" width="9.08984375" style="1" customWidth="1"/>
    <col min="11" max="11" width="17.453125" style="1" bestFit="1" customWidth="1"/>
    <col min="12" max="12" width="11.6328125" style="1" bestFit="1" customWidth="1"/>
    <col min="13" max="13" width="12.08984375" style="1" bestFit="1" customWidth="1"/>
    <col min="14" max="14" width="27.6328125" style="1" customWidth="1"/>
    <col min="15" max="15" width="3.36328125" style="1" customWidth="1"/>
    <col min="16" max="16" width="15.6328125" style="1" bestFit="1" customWidth="1"/>
    <col min="17" max="21" width="9.08984375" style="1"/>
    <col min="22" max="22" width="12" style="78" bestFit="1" customWidth="1"/>
    <col min="23" max="23" width="15.90625" style="1" customWidth="1"/>
    <col min="24" max="24" width="12.90625" style="1" customWidth="1"/>
    <col min="25" max="25" width="9.6328125" style="1" customWidth="1"/>
    <col min="26" max="16384" width="9.08984375" style="1"/>
  </cols>
  <sheetData>
    <row r="2" spans="1:26" ht="33.5" x14ac:dyDescent="0.75">
      <c r="A2" s="4"/>
      <c r="B2" s="85" t="s">
        <v>20</v>
      </c>
      <c r="C2" s="85"/>
      <c r="D2" s="85"/>
      <c r="E2" s="85"/>
      <c r="F2" s="85"/>
      <c r="G2" s="85"/>
      <c r="H2" s="85"/>
      <c r="I2" s="85"/>
    </row>
    <row r="3" spans="1:26" ht="24.75" customHeight="1" x14ac:dyDescent="0.65">
      <c r="A3" s="4"/>
      <c r="B3" s="86" t="s">
        <v>38</v>
      </c>
      <c r="C3" s="86"/>
      <c r="D3" s="86"/>
      <c r="E3" s="86"/>
      <c r="F3" s="86"/>
      <c r="G3" s="86"/>
      <c r="H3" s="86"/>
      <c r="I3" s="86"/>
    </row>
    <row r="4" spans="1:26" ht="26" x14ac:dyDescent="0.6">
      <c r="A4" s="11"/>
      <c r="B4" s="87" t="s">
        <v>39</v>
      </c>
      <c r="C4" s="87"/>
      <c r="D4" s="87"/>
      <c r="E4" s="87"/>
      <c r="F4" s="87"/>
      <c r="G4" s="87"/>
      <c r="H4" s="87"/>
      <c r="I4" s="87"/>
    </row>
    <row r="5" spans="1:26" ht="15.5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26" ht="15.5" x14ac:dyDescent="0.3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5" t="s">
        <v>5</v>
      </c>
      <c r="H6" s="5" t="s">
        <v>6</v>
      </c>
      <c r="I6" s="5" t="s">
        <v>7</v>
      </c>
    </row>
    <row r="7" spans="1:26" ht="15.5" x14ac:dyDescent="0.35">
      <c r="A7" s="92"/>
      <c r="B7" s="95"/>
      <c r="C7" s="96"/>
      <c r="D7" s="92"/>
      <c r="E7" s="92"/>
      <c r="F7" s="92"/>
      <c r="G7" s="6" t="s">
        <v>8</v>
      </c>
      <c r="H7" s="6" t="s">
        <v>8</v>
      </c>
      <c r="I7" s="6" t="s">
        <v>8</v>
      </c>
    </row>
    <row r="8" spans="1:26" ht="15.5" x14ac:dyDescent="0.35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6" s="31" customFormat="1" ht="15.5" x14ac:dyDescent="0.35">
      <c r="A9" s="21">
        <v>1</v>
      </c>
      <c r="B9" s="27" t="s">
        <v>40</v>
      </c>
      <c r="C9" s="17"/>
      <c r="D9" s="28">
        <v>3</v>
      </c>
      <c r="E9" s="26" t="s">
        <v>21</v>
      </c>
      <c r="F9" s="26" t="s">
        <v>10</v>
      </c>
      <c r="G9" s="29">
        <v>2010000</v>
      </c>
      <c r="H9" s="29">
        <f t="shared" ref="H9" si="0">+G9*D9</f>
        <v>6030000</v>
      </c>
      <c r="I9" s="30"/>
      <c r="K9" s="31">
        <f t="shared" ref="K9" si="1">24*3*2</f>
        <v>144</v>
      </c>
      <c r="V9" s="80"/>
    </row>
    <row r="10" spans="1:26" s="31" customFormat="1" ht="15.5" x14ac:dyDescent="0.35">
      <c r="A10" s="21">
        <f t="shared" ref="A10:A13" si="2">+A9+1</f>
        <v>2</v>
      </c>
      <c r="B10" s="27" t="s">
        <v>41</v>
      </c>
      <c r="C10" s="17"/>
      <c r="D10" s="28">
        <v>20</v>
      </c>
      <c r="E10" s="26" t="s">
        <v>31</v>
      </c>
      <c r="F10" s="26" t="s">
        <v>10</v>
      </c>
      <c r="G10" s="29">
        <v>140000</v>
      </c>
      <c r="H10" s="29">
        <f>G10*D10</f>
        <v>2800000</v>
      </c>
      <c r="I10" s="30"/>
      <c r="V10" s="80"/>
    </row>
    <row r="11" spans="1:26" s="31" customFormat="1" ht="15.5" x14ac:dyDescent="0.35">
      <c r="A11" s="21">
        <f t="shared" si="2"/>
        <v>3</v>
      </c>
      <c r="B11" s="27" t="s">
        <v>42</v>
      </c>
      <c r="C11" s="17"/>
      <c r="D11" s="28">
        <v>6</v>
      </c>
      <c r="E11" s="26" t="s">
        <v>32</v>
      </c>
      <c r="F11" s="26" t="s">
        <v>10</v>
      </c>
      <c r="G11" s="29">
        <v>75000</v>
      </c>
      <c r="H11" s="29">
        <f>G11*D11</f>
        <v>450000</v>
      </c>
      <c r="I11" s="30"/>
      <c r="V11" s="80"/>
    </row>
    <row r="12" spans="1:26" s="31" customFormat="1" ht="15.5" x14ac:dyDescent="0.35">
      <c r="A12" s="21">
        <f t="shared" si="2"/>
        <v>4</v>
      </c>
      <c r="B12" s="27" t="s">
        <v>43</v>
      </c>
      <c r="C12" s="17"/>
      <c r="D12" s="28">
        <v>30</v>
      </c>
      <c r="E12" s="26" t="s">
        <v>31</v>
      </c>
      <c r="F12" s="26" t="s">
        <v>10</v>
      </c>
      <c r="G12" s="29">
        <v>40000</v>
      </c>
      <c r="H12" s="29">
        <f>G12*D12</f>
        <v>1200000</v>
      </c>
      <c r="I12" s="30"/>
      <c r="V12" s="80"/>
    </row>
    <row r="13" spans="1:26" s="25" customFormat="1" ht="18" customHeight="1" x14ac:dyDescent="0.35">
      <c r="A13" s="21">
        <f t="shared" si="2"/>
        <v>5</v>
      </c>
      <c r="B13" s="88" t="s">
        <v>34</v>
      </c>
      <c r="C13" s="84"/>
      <c r="D13" s="22">
        <v>1</v>
      </c>
      <c r="E13" s="21" t="s">
        <v>19</v>
      </c>
      <c r="F13" s="21" t="s">
        <v>10</v>
      </c>
      <c r="G13" s="23">
        <v>200000</v>
      </c>
      <c r="H13" s="23">
        <f t="shared" ref="H13" si="3">+G13*D13</f>
        <v>200000</v>
      </c>
      <c r="I13" s="24"/>
      <c r="K13" s="25">
        <f>24*3*2</f>
        <v>144</v>
      </c>
      <c r="V13" s="79"/>
    </row>
    <row r="14" spans="1:26" s="31" customFormat="1" ht="15.5" x14ac:dyDescent="0.35">
      <c r="A14" s="32"/>
      <c r="B14" s="89"/>
      <c r="C14" s="90"/>
      <c r="D14" s="33"/>
      <c r="E14" s="26"/>
      <c r="F14" s="26"/>
      <c r="G14" s="34"/>
      <c r="H14" s="35"/>
      <c r="I14" s="36">
        <f>SUM(H9:H14)</f>
        <v>10680000</v>
      </c>
    </row>
    <row r="15" spans="1:26" s="31" customFormat="1" ht="15.5" x14ac:dyDescent="0.35">
      <c r="A15" s="37" t="s">
        <v>11</v>
      </c>
      <c r="B15" s="38" t="s">
        <v>12</v>
      </c>
      <c r="C15" s="18"/>
      <c r="D15" s="39"/>
      <c r="E15" s="40"/>
      <c r="F15" s="40"/>
      <c r="G15" s="41"/>
      <c r="H15" s="34"/>
      <c r="I15" s="42"/>
      <c r="K15" s="31">
        <f>21*3*2</f>
        <v>126</v>
      </c>
    </row>
    <row r="16" spans="1:26" s="25" customFormat="1" ht="31.75" customHeight="1" x14ac:dyDescent="0.35">
      <c r="A16" s="81">
        <v>1</v>
      </c>
      <c r="B16" s="88" t="s">
        <v>44</v>
      </c>
      <c r="C16" s="84"/>
      <c r="D16" s="22"/>
      <c r="E16" s="21"/>
      <c r="F16" s="21"/>
      <c r="G16" s="82"/>
      <c r="H16" s="82"/>
      <c r="I16" s="24"/>
      <c r="Z16" s="25">
        <f>SUM(V28:X28)</f>
        <v>2</v>
      </c>
    </row>
    <row r="17" spans="1:24" s="31" customFormat="1" ht="15.75" customHeight="1" x14ac:dyDescent="0.35">
      <c r="A17" s="43"/>
      <c r="B17" s="83" t="s">
        <v>26</v>
      </c>
      <c r="C17" s="84"/>
      <c r="D17" s="28">
        <v>2</v>
      </c>
      <c r="E17" s="26" t="s">
        <v>28</v>
      </c>
      <c r="F17" s="26" t="s">
        <v>10</v>
      </c>
      <c r="G17" s="44">
        <v>120000</v>
      </c>
      <c r="H17" s="44">
        <f>G17*D17</f>
        <v>240000</v>
      </c>
      <c r="I17" s="30"/>
    </row>
    <row r="18" spans="1:24" s="31" customFormat="1" ht="15.75" customHeight="1" x14ac:dyDescent="0.35">
      <c r="A18" s="43"/>
      <c r="B18" s="83" t="s">
        <v>27</v>
      </c>
      <c r="C18" s="84"/>
      <c r="D18" s="28">
        <v>2</v>
      </c>
      <c r="E18" s="26" t="s">
        <v>28</v>
      </c>
      <c r="F18" s="26" t="s">
        <v>10</v>
      </c>
      <c r="G18" s="44">
        <v>100000</v>
      </c>
      <c r="H18" s="44">
        <f>G18*D18</f>
        <v>200000</v>
      </c>
      <c r="I18" s="30"/>
    </row>
    <row r="19" spans="1:24" s="31" customFormat="1" ht="15.5" x14ac:dyDescent="0.35">
      <c r="A19" s="43"/>
      <c r="B19" s="71"/>
      <c r="C19" s="72"/>
      <c r="D19" s="29"/>
      <c r="E19" s="26"/>
      <c r="F19" s="26"/>
      <c r="G19" s="44"/>
      <c r="H19" s="44"/>
      <c r="I19" s="45">
        <f>SUM(H17:H18)</f>
        <v>440000</v>
      </c>
    </row>
    <row r="20" spans="1:24" s="31" customFormat="1" ht="15.5" x14ac:dyDescent="0.35">
      <c r="A20" s="46"/>
      <c r="B20" s="47"/>
      <c r="C20" s="47"/>
      <c r="D20" s="48"/>
      <c r="E20" s="49"/>
      <c r="F20" s="50"/>
      <c r="G20" s="50" t="s">
        <v>13</v>
      </c>
      <c r="H20" s="51"/>
      <c r="I20" s="52">
        <f>I14+I19</f>
        <v>11120000</v>
      </c>
    </row>
    <row r="21" spans="1:24" s="31" customFormat="1" ht="15.5" x14ac:dyDescent="0.35">
      <c r="A21" s="16"/>
      <c r="B21" s="53"/>
      <c r="C21" s="53"/>
      <c r="D21" s="54"/>
      <c r="E21" s="54"/>
      <c r="F21" s="55"/>
      <c r="G21" s="56"/>
      <c r="H21" s="57"/>
      <c r="I21" s="36"/>
    </row>
    <row r="22" spans="1:24" s="31" customFormat="1" ht="15.5" x14ac:dyDescent="0.35">
      <c r="A22" s="58"/>
      <c r="B22" s="59" t="s">
        <v>23</v>
      </c>
      <c r="C22" s="59"/>
      <c r="D22" s="60"/>
      <c r="E22" s="59"/>
      <c r="F22" s="59"/>
      <c r="G22" s="61"/>
      <c r="H22" s="62" t="s">
        <v>14</v>
      </c>
      <c r="I22" s="63">
        <f>I20</f>
        <v>11120000</v>
      </c>
    </row>
    <row r="23" spans="1:24" s="31" customFormat="1" ht="15.5" x14ac:dyDescent="0.35">
      <c r="A23" s="64"/>
      <c r="B23" s="65" t="str">
        <f>N33</f>
        <v>Se Belas  Juta Se Ratus Dua Puluh  Ribu Rupiah</v>
      </c>
      <c r="C23" s="66"/>
      <c r="D23" s="67"/>
      <c r="E23" s="68"/>
      <c r="F23" s="68"/>
      <c r="G23" s="69"/>
      <c r="H23" s="70" t="s">
        <v>15</v>
      </c>
      <c r="I23" s="45">
        <f>ROUND(I22,-3)</f>
        <v>11120000</v>
      </c>
      <c r="V23" s="80"/>
    </row>
    <row r="24" spans="1:24" ht="15.5" x14ac:dyDescent="0.35">
      <c r="A24" s="2"/>
      <c r="B24" s="2"/>
      <c r="C24" s="2"/>
      <c r="D24" s="10"/>
      <c r="E24" s="2"/>
      <c r="F24" s="2"/>
      <c r="G24" s="2"/>
      <c r="H24" s="2"/>
      <c r="I24" s="3"/>
    </row>
    <row r="25" spans="1:24" ht="15.5" x14ac:dyDescent="0.35">
      <c r="A25" s="2"/>
      <c r="B25" s="2"/>
      <c r="C25" s="2"/>
      <c r="D25" s="10"/>
      <c r="E25" s="2"/>
      <c r="F25" s="2"/>
      <c r="G25" s="2"/>
      <c r="H25" s="97" t="s">
        <v>35</v>
      </c>
      <c r="I25" s="97"/>
      <c r="N25" s="73">
        <f>I23</f>
        <v>11120000</v>
      </c>
      <c r="O25" s="74">
        <v>1</v>
      </c>
      <c r="P25" s="74">
        <f>+O25*10</f>
        <v>10</v>
      </c>
      <c r="Q25" s="74">
        <f t="shared" ref="Q25:X25" si="4">+P25*10</f>
        <v>100</v>
      </c>
      <c r="R25" s="74">
        <f t="shared" si="4"/>
        <v>1000</v>
      </c>
      <c r="S25" s="74">
        <f t="shared" si="4"/>
        <v>10000</v>
      </c>
      <c r="T25" s="74">
        <f t="shared" si="4"/>
        <v>100000</v>
      </c>
      <c r="U25" s="74">
        <f t="shared" si="4"/>
        <v>1000000</v>
      </c>
      <c r="V25" s="77">
        <f t="shared" si="4"/>
        <v>10000000</v>
      </c>
      <c r="W25" s="77">
        <f t="shared" si="4"/>
        <v>100000000</v>
      </c>
      <c r="X25" s="74">
        <f t="shared" si="4"/>
        <v>1000000000</v>
      </c>
    </row>
    <row r="26" spans="1:24" ht="15.5" x14ac:dyDescent="0.35">
      <c r="A26" s="97" t="s">
        <v>16</v>
      </c>
      <c r="B26" s="97"/>
      <c r="C26" s="97"/>
      <c r="D26" s="97" t="s">
        <v>30</v>
      </c>
      <c r="E26" s="97"/>
      <c r="F26" s="97"/>
      <c r="G26" s="2"/>
      <c r="H26" s="97" t="s">
        <v>17</v>
      </c>
      <c r="I26" s="97"/>
      <c r="N26" s="75" t="s">
        <v>29</v>
      </c>
      <c r="O26" s="74">
        <v>0</v>
      </c>
      <c r="P26" s="76">
        <f>MOD(N25,P25)</f>
        <v>0</v>
      </c>
      <c r="Q26" s="76">
        <f>MOD(N25,Q25)</f>
        <v>0</v>
      </c>
      <c r="R26" s="76">
        <f>MOD(N25,R25)</f>
        <v>0</v>
      </c>
      <c r="S26" s="76">
        <f>MOD(N25,S25)</f>
        <v>0</v>
      </c>
      <c r="T26" s="76">
        <f>MOD(N25,T25)</f>
        <v>20000</v>
      </c>
      <c r="U26" s="76">
        <f>MOD(N25,U25)</f>
        <v>120000</v>
      </c>
      <c r="V26" s="77">
        <f>MOD(N25,V25)</f>
        <v>1120000</v>
      </c>
      <c r="W26" s="76">
        <f>MOD(N25,W25)</f>
        <v>11120000</v>
      </c>
      <c r="X26" s="76">
        <f>MOD(N25,X25)</f>
        <v>11120000</v>
      </c>
    </row>
    <row r="27" spans="1:24" ht="15.5" x14ac:dyDescent="0.35">
      <c r="A27" s="2"/>
      <c r="B27" s="2"/>
      <c r="C27" s="2"/>
      <c r="D27" s="10"/>
      <c r="E27" s="2"/>
      <c r="F27" s="2"/>
      <c r="G27" s="2"/>
      <c r="H27" s="2"/>
      <c r="I27" s="2"/>
      <c r="N27" s="74"/>
      <c r="O27" s="74"/>
      <c r="P27" s="74">
        <f t="shared" ref="P27:U27" si="5">+P26-O26</f>
        <v>0</v>
      </c>
      <c r="Q27" s="74">
        <f t="shared" si="5"/>
        <v>0</v>
      </c>
      <c r="R27" s="74">
        <f t="shared" si="5"/>
        <v>0</v>
      </c>
      <c r="S27" s="74">
        <f t="shared" si="5"/>
        <v>0</v>
      </c>
      <c r="T27" s="74">
        <f t="shared" si="5"/>
        <v>20000</v>
      </c>
      <c r="U27" s="74">
        <f t="shared" si="5"/>
        <v>100000</v>
      </c>
      <c r="V27" s="77">
        <f>+V26-U26</f>
        <v>1000000</v>
      </c>
      <c r="W27" s="74">
        <f t="shared" ref="W27:X27" si="6">+W26-V26</f>
        <v>10000000</v>
      </c>
      <c r="X27" s="74">
        <f t="shared" si="6"/>
        <v>0</v>
      </c>
    </row>
    <row r="28" spans="1:24" ht="15.5" x14ac:dyDescent="0.35">
      <c r="A28" s="2"/>
      <c r="B28" s="2"/>
      <c r="C28" s="2"/>
      <c r="D28" s="10"/>
      <c r="E28" s="2"/>
      <c r="F28" s="2"/>
      <c r="G28" s="2"/>
      <c r="H28" s="2"/>
      <c r="I28" s="2"/>
      <c r="N28" s="74"/>
      <c r="O28" s="74"/>
      <c r="P28" s="74">
        <f t="shared" ref="P28:U28" si="7">+P27*10/P25</f>
        <v>0</v>
      </c>
      <c r="Q28" s="74">
        <f t="shared" si="7"/>
        <v>0</v>
      </c>
      <c r="R28" s="74">
        <f t="shared" si="7"/>
        <v>0</v>
      </c>
      <c r="S28" s="74">
        <f t="shared" si="7"/>
        <v>0</v>
      </c>
      <c r="T28" s="74">
        <f t="shared" si="7"/>
        <v>2</v>
      </c>
      <c r="U28" s="74">
        <f t="shared" si="7"/>
        <v>1</v>
      </c>
      <c r="V28" s="77">
        <f>+V27*10/V25</f>
        <v>1</v>
      </c>
      <c r="W28" s="74">
        <f t="shared" ref="W28:X28" si="8">+W27*10/W25</f>
        <v>1</v>
      </c>
      <c r="X28" s="74">
        <f t="shared" si="8"/>
        <v>0</v>
      </c>
    </row>
    <row r="29" spans="1:24" ht="15.5" x14ac:dyDescent="0.35">
      <c r="A29" s="2"/>
      <c r="B29" s="2"/>
      <c r="C29" s="2"/>
      <c r="D29" s="10"/>
      <c r="E29" s="2"/>
      <c r="F29" s="2"/>
      <c r="G29" s="2"/>
      <c r="H29" s="2"/>
      <c r="I29" s="2"/>
      <c r="N29" s="74"/>
      <c r="O29" s="74"/>
      <c r="P29" s="74" t="str">
        <f>IF(AND(P28&gt;0,Q28&lt;&gt;1),CHOOSE(P28,"satu","dua","tiga","empat","lima","enam","tujuh","delapan","sembilan"),"")</f>
        <v/>
      </c>
      <c r="Q29" s="74" t="str">
        <f>IF(Q28&gt;0,CHOOSE(Q28,CHOOSE(P28+1,"se","se","dua","tiga","empat","lima","enam","tujuh","delapan","sembilan"),"dua","tiga","empat","lima","enam","tujuh","delapan","sembilan"),"")</f>
        <v/>
      </c>
      <c r="R29" s="74" t="str">
        <f>IF(R28&gt;0,CHOOSE(R28,"se","dua","tiga","empat","lima","enam","tujuh","delapan","sembilan"),"")</f>
        <v/>
      </c>
      <c r="S29" s="74" t="str">
        <f>IF(AND(S28&gt;0,T28&lt;&gt;1),CHOOSE(S28,"satu","dua","tiga","empat","lima","enam","tujuh","delapan","sembilan"),"")</f>
        <v/>
      </c>
      <c r="T29" s="74" t="str">
        <f>IF(T28&gt;0,CHOOSE(T28,CHOOSE(S28+1,"se","se","dua","tiga","empat","lima","enam","tujuh","delapan","sembilan"),"dua","tiga","empat","lima","enam","tujuh","delapan","sembilan"),"")</f>
        <v>dua</v>
      </c>
      <c r="U29" s="74" t="str">
        <f>IF(U28&gt;0,CHOOSE(U28,"se","dua","tiga","empat","lima","enam","tujuh","delapan","sembilan"),"")</f>
        <v>se</v>
      </c>
      <c r="V29" s="77" t="str">
        <f>IF(AND(V28&gt;0,W28&lt;&gt;1),CHOOSE(V28,"satu","dua","tiga","empat","lima","enam","tujuh","delapan","sembilan"),"")</f>
        <v/>
      </c>
      <c r="W29" s="74" t="str">
        <f>IF(W28&gt;0,CHOOSE(W28,CHOOSE(V28+1,"se","se","dua","tiga","empat","lima","enam","tujuh","delapan","sembilan"),"dua","tiga","empat","lima","enam","tujuh","delapan","sembilan"),"")</f>
        <v>se</v>
      </c>
      <c r="X29" s="74" t="str">
        <f>IF(X28&gt;0,CHOOSE(X28,"se","dua","tiga","empat","lima","enam","tujuh","delapan","sembilan"),"")</f>
        <v/>
      </c>
    </row>
    <row r="30" spans="1:24" ht="15.5" x14ac:dyDescent="0.35">
      <c r="A30" s="98" t="s">
        <v>33</v>
      </c>
      <c r="B30" s="98"/>
      <c r="C30" s="98"/>
      <c r="D30" s="98" t="s">
        <v>36</v>
      </c>
      <c r="E30" s="98"/>
      <c r="F30" s="98"/>
      <c r="G30" s="2"/>
      <c r="H30" s="98" t="s">
        <v>25</v>
      </c>
      <c r="I30" s="98"/>
      <c r="N30" s="74"/>
      <c r="O30" s="74"/>
      <c r="P30" s="74"/>
      <c r="Q30" s="74" t="str">
        <f>IF(Q28&gt;0,IF(AND(Q28=1,P28&gt;0)," belas "," puluh "),"")</f>
        <v/>
      </c>
      <c r="R30" s="74" t="str">
        <f>IF(R28&gt;0," ratus ","")</f>
        <v/>
      </c>
      <c r="S30" s="74" t="str">
        <f>IF(SUM(S28,U28)&gt;0," ribu ","")</f>
        <v xml:space="preserve"> ribu </v>
      </c>
      <c r="T30" s="74" t="str">
        <f>IF(T28&gt;0,IF(AND(T28=1,S28&gt;0)," belas "," puluh "),"")</f>
        <v xml:space="preserve"> puluh </v>
      </c>
      <c r="U30" s="74" t="str">
        <f>IF(U28&gt;0," ratus ","")</f>
        <v xml:space="preserve"> ratus </v>
      </c>
      <c r="V30" s="77" t="str">
        <f>IF(SUM(V28:X28)&gt;0," juta ","")</f>
        <v xml:space="preserve"> juta </v>
      </c>
      <c r="W30" s="74" t="str">
        <f>IF(W28&gt;0,IF(AND(W28=1,V28&gt;0)," belas "," puluh "),"")</f>
        <v xml:space="preserve"> belas </v>
      </c>
      <c r="X30" s="74" t="str">
        <f>IF(X28&gt;0," ratus ","")</f>
        <v/>
      </c>
    </row>
    <row r="31" spans="1:24" ht="15.5" x14ac:dyDescent="0.35">
      <c r="A31" s="97" t="s">
        <v>24</v>
      </c>
      <c r="B31" s="97"/>
      <c r="C31" s="97"/>
      <c r="D31" s="97" t="s">
        <v>37</v>
      </c>
      <c r="E31" s="97"/>
      <c r="F31" s="97"/>
      <c r="G31" s="2"/>
      <c r="H31" s="97" t="s">
        <v>18</v>
      </c>
      <c r="I31" s="97"/>
      <c r="N31" s="74"/>
      <c r="O31" s="74"/>
      <c r="P31" s="74" t="str">
        <f>CONCATENATE(P29,P13)</f>
        <v/>
      </c>
      <c r="Q31" s="74" t="str">
        <f t="shared" ref="Q31:X31" si="9">CONCATENATE(Q29,Q30)</f>
        <v/>
      </c>
      <c r="R31" s="74" t="str">
        <f t="shared" si="9"/>
        <v/>
      </c>
      <c r="S31" s="74" t="str">
        <f t="shared" si="9"/>
        <v xml:space="preserve"> ribu </v>
      </c>
      <c r="T31" s="74" t="str">
        <f t="shared" si="9"/>
        <v xml:space="preserve">dua puluh </v>
      </c>
      <c r="U31" s="74" t="str">
        <f t="shared" si="9"/>
        <v xml:space="preserve">se ratus </v>
      </c>
      <c r="V31" s="77" t="str">
        <f t="shared" si="9"/>
        <v xml:space="preserve"> juta </v>
      </c>
      <c r="W31" s="74" t="str">
        <f t="shared" si="9"/>
        <v xml:space="preserve">se belas </v>
      </c>
      <c r="X31" s="74" t="str">
        <f t="shared" si="9"/>
        <v/>
      </c>
    </row>
    <row r="32" spans="1:24" ht="14.5" x14ac:dyDescent="0.35">
      <c r="N32" s="74"/>
      <c r="O32" s="74"/>
      <c r="P32" s="74"/>
      <c r="Q32" s="74"/>
      <c r="R32" s="74"/>
      <c r="S32" s="74"/>
      <c r="T32" s="74"/>
      <c r="U32" s="74"/>
      <c r="V32" s="77"/>
      <c r="W32" s="74"/>
      <c r="X32" s="74"/>
    </row>
    <row r="33" spans="14:24" ht="14.5" x14ac:dyDescent="0.35">
      <c r="N33" s="75" t="str">
        <f>PROPER(CONCATENATE(X31,W31,V31,U31,T31,S31,R31,Q31,P31,N26))</f>
        <v>Se Belas  Juta Se Ratus Dua Puluh  Ribu Rupiah</v>
      </c>
      <c r="O33" s="74"/>
      <c r="P33" s="74"/>
      <c r="Q33" s="74"/>
      <c r="R33" s="74"/>
      <c r="S33" s="74"/>
      <c r="T33" s="74"/>
      <c r="U33" s="74"/>
      <c r="V33" s="77"/>
      <c r="W33" s="74"/>
      <c r="X33" s="74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C2" sqref="C2:S118"/>
    </sheetView>
  </sheetViews>
  <sheetFormatPr defaultColWidth="9.08984375" defaultRowHeight="14.5" x14ac:dyDescent="0.35"/>
  <cols>
    <col min="1" max="3" width="8.453125" style="20" customWidth="1"/>
    <col min="4" max="16384" width="9.08984375" style="20"/>
  </cols>
  <sheetData/>
  <pageMargins left="0.41" right="0.70866141732283472" top="0.43307086614173229" bottom="0.49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2024-08-28T03:41:07Z</cp:lastPrinted>
  <dcterms:created xsi:type="dcterms:W3CDTF">2012-03-21T04:38:16Z</dcterms:created>
  <dcterms:modified xsi:type="dcterms:W3CDTF">2024-08-28T03:41:09Z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