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2018'!$A$2:$I$32</definedName>
  </definedNames>
  <calcPr calcId="124519"/>
</workbook>
</file>

<file path=xl/calcChain.xml><?xml version="1.0" encoding="utf-8"?>
<calcChain xmlns="http://schemas.openxmlformats.org/spreadsheetml/2006/main">
  <c r="A13" i="8"/>
  <c r="A14" s="1"/>
  <c r="A15" s="1"/>
  <c r="H14"/>
  <c r="A11" l="1"/>
  <c r="A12" s="1"/>
  <c r="H19"/>
  <c r="A10"/>
  <c r="H13"/>
  <c r="P33"/>
  <c r="Q33" s="1"/>
  <c r="R33" l="1"/>
  <c r="S33" s="1"/>
  <c r="T33" s="1"/>
  <c r="U33" s="1"/>
  <c r="V33" l="1"/>
  <c r="W33" l="1"/>
  <c r="X33" l="1"/>
  <c r="H11" l="1"/>
  <c r="H12"/>
  <c r="H10"/>
  <c r="I20" l="1"/>
  <c r="K18"/>
  <c r="K15"/>
  <c r="H15"/>
  <c r="I17" l="1"/>
  <c r="I21" s="1"/>
  <c r="I22" s="1"/>
  <c r="I23" s="1"/>
  <c r="N33" s="1"/>
  <c r="T34" l="1"/>
  <c r="R34"/>
  <c r="P34"/>
  <c r="P35" s="1"/>
  <c r="P36" s="1"/>
  <c r="Q34"/>
  <c r="S34"/>
  <c r="U34"/>
  <c r="V34"/>
  <c r="W34"/>
  <c r="X34"/>
  <c r="S35" l="1"/>
  <c r="S36" s="1"/>
  <c r="W35"/>
  <c r="W36" s="1"/>
  <c r="W37" s="1"/>
  <c r="Q35"/>
  <c r="Q36" s="1"/>
  <c r="Q38" s="1"/>
  <c r="X35"/>
  <c r="X36" s="1"/>
  <c r="T35"/>
  <c r="T36" s="1"/>
  <c r="U35"/>
  <c r="U36" s="1"/>
  <c r="R35"/>
  <c r="R36" s="1"/>
  <c r="V35"/>
  <c r="V36" s="1"/>
  <c r="P37" l="1"/>
  <c r="P39" s="1"/>
  <c r="Q37"/>
  <c r="Q39" s="1"/>
  <c r="W38"/>
  <c r="W39" s="1"/>
  <c r="V37"/>
  <c r="V38"/>
  <c r="T38"/>
  <c r="T37"/>
  <c r="U37"/>
  <c r="U38"/>
  <c r="R38"/>
  <c r="R37"/>
  <c r="S37"/>
  <c r="S38"/>
  <c r="X38"/>
  <c r="X37"/>
  <c r="T39" l="1"/>
  <c r="R39"/>
  <c r="S39"/>
  <c r="U39"/>
  <c r="V39"/>
  <c r="X39"/>
  <c r="N41" l="1"/>
  <c r="B23" s="1"/>
</calcChain>
</file>

<file path=xl/sharedStrings.xml><?xml version="1.0" encoding="utf-8"?>
<sst xmlns="http://schemas.openxmlformats.org/spreadsheetml/2006/main" count="59" uniqueCount="46">
  <si>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</si>
  <si>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</si>
  <si>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</si>
  <si>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</si>
  <si>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</si>
  <si>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</si>
  <si>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</si>
  <si>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</si>
  <si>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</si>
  <si>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</si>
  <si>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</si>
  <si>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</si>
  <si>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</si>
  <si>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</si>
  <si>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</si>
  <si>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</si>
  <si>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</si>
  <si>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</si>
  <si>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</si>
  <si>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</si>
  <si>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</si>
  <si>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unit</t>
  </si>
  <si>
    <t>MATERIAL</t>
  </si>
  <si>
    <t xml:space="preserve">Terbilang : </t>
  </si>
  <si>
    <t>Kadiv. Perencanaan Air Minum</t>
  </si>
  <si>
    <t>Asesoris pemasangan (fisher, kabel ties, paku klem kabel, isolasi scotch)</t>
  </si>
  <si>
    <t>Panel Meter with Control Unit RIA15-AAB1 - Endress Hauser</t>
  </si>
  <si>
    <t>stok gudang</t>
  </si>
  <si>
    <t>-</t>
  </si>
  <si>
    <t>Power Supply : Input 220 Vac, Output 24VDC 10A</t>
  </si>
  <si>
    <t>Rupiah</t>
  </si>
  <si>
    <t>roll</t>
  </si>
  <si>
    <t>Pemasangan panel di lokasi, perakitan display dan power supply pada box panel, setting dan kalibrasi</t>
  </si>
  <si>
    <t>Set</t>
  </si>
  <si>
    <t>Unit</t>
  </si>
  <si>
    <t>Bateray VRLA 12V 12AH Panasonic</t>
  </si>
  <si>
    <t>Ali Ismail Siregar</t>
  </si>
  <si>
    <t>Kadiv. Transmisi Distribusi</t>
  </si>
  <si>
    <t>PEMASANGAN ALARM DAN DISPLAY SENSOR PRESSURE INLET</t>
  </si>
  <si>
    <t>LOKASI: BOOSTER PUMP GARU</t>
  </si>
  <si>
    <t>Kabel NYYHY Eterna, 4 x 0,75 mm</t>
  </si>
  <si>
    <t>High Decible Sirine Alarm 24V</t>
  </si>
  <si>
    <t>DuraBox Plastic Panel 30 x 40 x 18 cm indoor</t>
  </si>
  <si>
    <t>Medan,          Juni 2024</t>
  </si>
  <si>
    <t>Dedi Gusman</t>
  </si>
  <si>
    <t>Julfan Fadhli Siregar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</si>
</sst>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_(* #,##0.0_);_(* \(#,##0.0\);_(* &quot;-&quot;_);_(@_)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vertical="center"/>
    </xf>
    <xf numFmtId="164" fontId="29" fillId="0" borderId="0" applyFont="0" applyFill="0" applyBorder="0" applyAlignment="0" applyProtection="0">
      <alignment vertical="center"/>
    </xf>
  </cellStyleXfs>
  <cellXfs count="83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165" fontId="22" fillId="0" borderId="14" xfId="28" applyFont="1" applyBorder="1" applyAlignment="1">
      <alignment vertical="center"/>
    </xf>
    <xf numFmtId="165" fontId="22" fillId="0" borderId="12" xfId="28" applyFont="1" applyBorder="1" applyAlignment="1">
      <alignment vertical="center"/>
    </xf>
    <xf numFmtId="165" fontId="22" fillId="0" borderId="15" xfId="28" applyFont="1" applyBorder="1" applyAlignment="1">
      <alignment vertical="center"/>
    </xf>
    <xf numFmtId="165" fontId="22" fillId="0" borderId="16" xfId="28" applyFont="1" applyBorder="1" applyAlignment="1">
      <alignment vertical="center"/>
    </xf>
    <xf numFmtId="165" fontId="23" fillId="0" borderId="17" xfId="28" applyFont="1" applyBorder="1" applyAlignment="1">
      <alignment horizontal="center" vertical="center"/>
    </xf>
    <xf numFmtId="165" fontId="22" fillId="0" borderId="17" xfId="28" applyFont="1" applyBorder="1" applyAlignment="1">
      <alignment vertical="center"/>
    </xf>
    <xf numFmtId="165" fontId="22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3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2" fillId="0" borderId="12" xfId="28" applyFont="1" applyBorder="1" applyAlignment="1">
      <alignment horizontal="center" vertical="center"/>
    </xf>
    <xf numFmtId="165" fontId="22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21" fillId="0" borderId="11" xfId="0" quotePrefix="1" applyFont="1" applyBorder="1" applyAlignment="1">
      <alignment horizontal="center" vertical="top"/>
    </xf>
    <xf numFmtId="164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164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Comma 2" xfId="45"/>
    <cellStyle name="Comma[0]_Sheet1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ColWidth="9.109375" defaultRowHeight="14.4"/>
  <cols>
    <col min="1" max="16384" width="9.109375" style="6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2"/>
  <sheetViews>
    <sheetView tabSelected="1" zoomScale="70" zoomScaleNormal="70" workbookViewId="0">
      <selection activeCell="H31" sqref="H31:I31"/>
    </sheetView>
  </sheetViews>
  <sheetFormatPr defaultColWidth="9.109375" defaultRowHeight="12"/>
  <cols>
    <col min="1" max="1" width="4.5546875" style="1" customWidth="1"/>
    <col min="2" max="2" width="20" style="1" customWidth="1"/>
    <col min="3" max="3" width="25" style="1" customWidth="1"/>
    <col min="4" max="4" width="10" style="58" customWidth="1"/>
    <col min="5" max="5" width="8.5546875" style="1" customWidth="1"/>
    <col min="6" max="6" width="11" style="1" customWidth="1"/>
    <col min="7" max="7" width="16.44140625" style="1" customWidth="1"/>
    <col min="8" max="8" width="18.88671875" style="1" customWidth="1"/>
    <col min="9" max="9" width="16.5546875" style="1" customWidth="1"/>
    <col min="10" max="10" width="9.109375" style="1" customWidth="1"/>
    <col min="11" max="11" width="17.44140625" style="1" bestFit="1" customWidth="1"/>
    <col min="12" max="12" width="11.6640625" style="1" bestFit="1" customWidth="1"/>
    <col min="13" max="13" width="12.109375" style="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2" spans="1:11" ht="33.6">
      <c r="A2" s="5"/>
      <c r="B2" s="72" t="s">
        <v>20</v>
      </c>
      <c r="C2" s="72"/>
      <c r="D2" s="72"/>
      <c r="E2" s="72"/>
      <c r="F2" s="72"/>
      <c r="G2" s="72"/>
      <c r="H2" s="72"/>
      <c r="I2" s="72"/>
    </row>
    <row r="3" spans="1:11" ht="24.75" customHeight="1">
      <c r="A3" s="5"/>
      <c r="B3" s="73" t="s">
        <v>38</v>
      </c>
      <c r="C3" s="73"/>
      <c r="D3" s="73"/>
      <c r="E3" s="73"/>
      <c r="F3" s="73"/>
      <c r="G3" s="73"/>
      <c r="H3" s="73"/>
      <c r="I3" s="73"/>
    </row>
    <row r="4" spans="1:11" ht="25.8">
      <c r="A4" s="39"/>
      <c r="B4" s="74" t="s">
        <v>39</v>
      </c>
      <c r="C4" s="74"/>
      <c r="D4" s="74"/>
      <c r="E4" s="74"/>
      <c r="F4" s="74"/>
      <c r="G4" s="74"/>
      <c r="H4" s="74"/>
      <c r="I4" s="74"/>
    </row>
    <row r="5" spans="1:11" ht="15.6">
      <c r="A5" s="60"/>
      <c r="B5" s="60"/>
      <c r="C5" s="60"/>
      <c r="D5" s="60"/>
      <c r="E5" s="60"/>
      <c r="F5" s="60"/>
      <c r="G5" s="60"/>
      <c r="H5" s="60"/>
      <c r="I5" s="60"/>
    </row>
    <row r="6" spans="1:11" ht="15.6">
      <c r="A6" s="75" t="s">
        <v>0</v>
      </c>
      <c r="B6" s="77" t="s">
        <v>1</v>
      </c>
      <c r="C6" s="78"/>
      <c r="D6" s="75" t="s">
        <v>2</v>
      </c>
      <c r="E6" s="75" t="s">
        <v>3</v>
      </c>
      <c r="F6" s="75" t="s">
        <v>4</v>
      </c>
      <c r="G6" s="6" t="s">
        <v>5</v>
      </c>
      <c r="H6" s="6" t="s">
        <v>6</v>
      </c>
      <c r="I6" s="6" t="s">
        <v>7</v>
      </c>
    </row>
    <row r="7" spans="1:11" ht="15.6">
      <c r="A7" s="76"/>
      <c r="B7" s="79"/>
      <c r="C7" s="80"/>
      <c r="D7" s="76"/>
      <c r="E7" s="76"/>
      <c r="F7" s="76"/>
      <c r="G7" s="7" t="s">
        <v>8</v>
      </c>
      <c r="H7" s="7" t="s">
        <v>8</v>
      </c>
      <c r="I7" s="7" t="s">
        <v>8</v>
      </c>
    </row>
    <row r="8" spans="1:11" ht="15.6">
      <c r="A8" s="6" t="s">
        <v>9</v>
      </c>
      <c r="B8" s="52" t="s">
        <v>22</v>
      </c>
      <c r="C8" s="49"/>
      <c r="D8" s="41"/>
      <c r="E8" s="8"/>
      <c r="F8" s="8"/>
      <c r="G8" s="8"/>
      <c r="H8" s="9"/>
      <c r="I8" s="10"/>
    </row>
    <row r="9" spans="1:11" s="48" customFormat="1" ht="32.25" customHeight="1">
      <c r="A9" s="44">
        <v>1</v>
      </c>
      <c r="B9" s="70" t="s">
        <v>26</v>
      </c>
      <c r="C9" s="71"/>
      <c r="D9" s="45">
        <v>1</v>
      </c>
      <c r="E9" s="44" t="s">
        <v>21</v>
      </c>
      <c r="F9" s="64" t="s">
        <v>28</v>
      </c>
      <c r="G9" s="46" t="s">
        <v>27</v>
      </c>
      <c r="H9" s="46" t="s">
        <v>27</v>
      </c>
      <c r="I9" s="47"/>
    </row>
    <row r="10" spans="1:11" s="48" customFormat="1" ht="32.25" customHeight="1">
      <c r="A10" s="44">
        <f>+A9+1</f>
        <v>2</v>
      </c>
      <c r="B10" s="70" t="s">
        <v>29</v>
      </c>
      <c r="C10" s="71"/>
      <c r="D10" s="45">
        <v>1</v>
      </c>
      <c r="E10" s="44" t="s">
        <v>21</v>
      </c>
      <c r="F10" s="44" t="s">
        <v>10</v>
      </c>
      <c r="G10" s="46">
        <v>300000</v>
      </c>
      <c r="H10" s="46">
        <f>+G10*D10</f>
        <v>300000</v>
      </c>
      <c r="I10" s="47"/>
    </row>
    <row r="11" spans="1:11" s="48" customFormat="1" ht="18" customHeight="1">
      <c r="A11" s="44">
        <f t="shared" ref="A11:A15" si="0">+A10+1</f>
        <v>3</v>
      </c>
      <c r="B11" s="70" t="s">
        <v>35</v>
      </c>
      <c r="C11" s="71"/>
      <c r="D11" s="45">
        <v>2</v>
      </c>
      <c r="E11" s="44" t="s">
        <v>21</v>
      </c>
      <c r="F11" s="44" t="s">
        <v>10</v>
      </c>
      <c r="G11" s="46">
        <v>350000</v>
      </c>
      <c r="H11" s="46">
        <f>+G11*D11</f>
        <v>700000</v>
      </c>
      <c r="I11" s="47"/>
    </row>
    <row r="12" spans="1:11" s="48" customFormat="1" ht="18" customHeight="1">
      <c r="A12" s="44">
        <f t="shared" si="0"/>
        <v>4</v>
      </c>
      <c r="B12" s="70" t="s">
        <v>40</v>
      </c>
      <c r="C12" s="71"/>
      <c r="D12" s="45">
        <v>1</v>
      </c>
      <c r="E12" s="44" t="s">
        <v>31</v>
      </c>
      <c r="F12" s="44" t="s">
        <v>10</v>
      </c>
      <c r="G12" s="46">
        <v>850000</v>
      </c>
      <c r="H12" s="46">
        <f>+G12*D12</f>
        <v>850000</v>
      </c>
      <c r="I12" s="47"/>
    </row>
    <row r="13" spans="1:11" s="48" customFormat="1" ht="18" customHeight="1">
      <c r="A13" s="44">
        <f t="shared" si="0"/>
        <v>5</v>
      </c>
      <c r="B13" s="70" t="s">
        <v>41</v>
      </c>
      <c r="C13" s="71"/>
      <c r="D13" s="45">
        <v>2</v>
      </c>
      <c r="E13" s="44" t="s">
        <v>21</v>
      </c>
      <c r="F13" s="44" t="s">
        <v>10</v>
      </c>
      <c r="G13" s="46">
        <v>75000</v>
      </c>
      <c r="H13" s="46">
        <f>+G13*D13</f>
        <v>150000</v>
      </c>
      <c r="I13" s="47"/>
    </row>
    <row r="14" spans="1:11" s="48" customFormat="1" ht="18" customHeight="1">
      <c r="A14" s="44">
        <f t="shared" si="0"/>
        <v>6</v>
      </c>
      <c r="B14" s="70" t="s">
        <v>42</v>
      </c>
      <c r="C14" s="71"/>
      <c r="D14" s="45">
        <v>1</v>
      </c>
      <c r="E14" s="44" t="s">
        <v>21</v>
      </c>
      <c r="F14" s="44" t="s">
        <v>10</v>
      </c>
      <c r="G14" s="46">
        <v>1400000</v>
      </c>
      <c r="H14" s="46">
        <f>+G14*D14</f>
        <v>1400000</v>
      </c>
      <c r="I14" s="47"/>
    </row>
    <row r="15" spans="1:11" s="48" customFormat="1" ht="18" customHeight="1">
      <c r="A15" s="44">
        <f t="shared" si="0"/>
        <v>7</v>
      </c>
      <c r="B15" s="70" t="s">
        <v>25</v>
      </c>
      <c r="C15" s="71"/>
      <c r="D15" s="45">
        <v>1</v>
      </c>
      <c r="E15" s="44" t="s">
        <v>33</v>
      </c>
      <c r="F15" s="44" t="s">
        <v>10</v>
      </c>
      <c r="G15" s="46">
        <v>200000</v>
      </c>
      <c r="H15" s="46">
        <f t="shared" ref="H15" si="1">+G15*D15</f>
        <v>200000</v>
      </c>
      <c r="I15" s="47"/>
      <c r="K15" s="48">
        <f>24*3*2</f>
        <v>144</v>
      </c>
    </row>
    <row r="16" spans="1:11" s="48" customFormat="1" ht="18" customHeight="1">
      <c r="A16" s="11"/>
      <c r="B16" s="70"/>
      <c r="C16" s="71"/>
      <c r="D16" s="45"/>
      <c r="E16" s="44"/>
      <c r="F16" s="44"/>
      <c r="G16" s="46"/>
      <c r="H16" s="46"/>
      <c r="I16" s="47"/>
    </row>
    <row r="17" spans="1:11" ht="15.6">
      <c r="A17" s="32"/>
      <c r="B17" s="35"/>
      <c r="C17" s="50"/>
      <c r="D17" s="13"/>
      <c r="E17" s="11"/>
      <c r="F17" s="11"/>
      <c r="G17" s="12"/>
      <c r="H17" s="33"/>
      <c r="I17" s="34">
        <f>SUM(H9:H17)</f>
        <v>3600000</v>
      </c>
    </row>
    <row r="18" spans="1:11" ht="15.6">
      <c r="A18" s="15" t="s">
        <v>11</v>
      </c>
      <c r="B18" s="52" t="s">
        <v>12</v>
      </c>
      <c r="C18" s="49"/>
      <c r="D18" s="41"/>
      <c r="E18" s="42"/>
      <c r="F18" s="42"/>
      <c r="G18" s="43"/>
      <c r="H18" s="12"/>
      <c r="I18" s="40"/>
      <c r="K18" s="1">
        <f>21*3*2</f>
        <v>126</v>
      </c>
    </row>
    <row r="19" spans="1:11" s="48" customFormat="1" ht="57" customHeight="1">
      <c r="A19" s="62">
        <v>1</v>
      </c>
      <c r="B19" s="70" t="s">
        <v>32</v>
      </c>
      <c r="C19" s="71"/>
      <c r="D19" s="45">
        <v>1</v>
      </c>
      <c r="E19" s="44" t="s">
        <v>34</v>
      </c>
      <c r="F19" s="44" t="s">
        <v>10</v>
      </c>
      <c r="G19" s="63">
        <v>800000</v>
      </c>
      <c r="H19" s="63">
        <f>+G19*D19</f>
        <v>800000</v>
      </c>
      <c r="I19" s="47"/>
    </row>
    <row r="20" spans="1:11" ht="15.6">
      <c r="A20" s="17"/>
      <c r="B20" s="53"/>
      <c r="C20" s="51"/>
      <c r="D20" s="18"/>
      <c r="E20" s="11"/>
      <c r="F20" s="11"/>
      <c r="G20" s="16"/>
      <c r="H20" s="16"/>
      <c r="I20" s="28">
        <f>SUM(H19:H19)</f>
        <v>800000</v>
      </c>
    </row>
    <row r="21" spans="1:11" ht="15.6">
      <c r="A21" s="19"/>
      <c r="B21" s="14"/>
      <c r="C21" s="14"/>
      <c r="D21" s="55"/>
      <c r="E21" s="20"/>
      <c r="F21" s="30"/>
      <c r="G21" s="30" t="s">
        <v>13</v>
      </c>
      <c r="H21" s="31"/>
      <c r="I21" s="29">
        <f>I17+I20</f>
        <v>4400000</v>
      </c>
    </row>
    <row r="22" spans="1:11" ht="15.6">
      <c r="A22" s="21"/>
      <c r="B22" s="22" t="s">
        <v>23</v>
      </c>
      <c r="C22" s="22"/>
      <c r="D22" s="56"/>
      <c r="E22" s="22"/>
      <c r="F22" s="22"/>
      <c r="G22" s="23"/>
      <c r="H22" s="37" t="s">
        <v>14</v>
      </c>
      <c r="I22" s="9">
        <f>I21</f>
        <v>4400000</v>
      </c>
    </row>
    <row r="23" spans="1:11" ht="15.6">
      <c r="A23" s="24"/>
      <c r="B23" s="54" t="str">
        <f>+N41</f>
        <v>Empat Juta Empat Ratus  Ribu Rupiah</v>
      </c>
      <c r="C23" s="25"/>
      <c r="D23" s="57"/>
      <c r="E23" s="26"/>
      <c r="F23" s="26"/>
      <c r="G23" s="27"/>
      <c r="H23" s="38" t="s">
        <v>15</v>
      </c>
      <c r="I23" s="28">
        <f>ROUND(I22,-3)</f>
        <v>4400000</v>
      </c>
    </row>
    <row r="24" spans="1:11" ht="15.6">
      <c r="A24" s="2"/>
      <c r="B24" s="2"/>
      <c r="C24" s="2"/>
      <c r="D24" s="36"/>
      <c r="E24" s="2"/>
      <c r="F24" s="2"/>
      <c r="G24" s="2"/>
      <c r="H24" s="2"/>
      <c r="I24" s="3"/>
    </row>
    <row r="25" spans="1:11" ht="15.6">
      <c r="A25" s="4"/>
      <c r="B25" s="4"/>
      <c r="C25" s="4"/>
      <c r="D25" s="59"/>
      <c r="E25" s="4"/>
      <c r="F25" s="4"/>
      <c r="G25" s="4"/>
      <c r="H25" s="82" t="s">
        <v>43</v>
      </c>
      <c r="I25" s="82"/>
    </row>
    <row r="26" spans="1:11" ht="15.6">
      <c r="A26" s="82" t="s">
        <v>16</v>
      </c>
      <c r="B26" s="82"/>
      <c r="C26" s="82"/>
      <c r="D26" s="82" t="s">
        <v>17</v>
      </c>
      <c r="E26" s="82"/>
      <c r="F26" s="82"/>
      <c r="G26" s="4"/>
      <c r="H26" s="82" t="s">
        <v>18</v>
      </c>
      <c r="I26" s="82"/>
    </row>
    <row r="27" spans="1:11" ht="15.6">
      <c r="A27" s="4"/>
      <c r="B27" s="4"/>
      <c r="C27" s="4"/>
      <c r="D27" s="59"/>
      <c r="E27" s="4"/>
      <c r="F27" s="4"/>
      <c r="G27" s="4"/>
      <c r="H27" s="4"/>
      <c r="I27" s="4"/>
    </row>
    <row r="28" spans="1:11" ht="15.6">
      <c r="A28" s="4"/>
      <c r="B28" s="4"/>
      <c r="C28" s="4"/>
      <c r="D28" s="59"/>
      <c r="E28" s="4"/>
      <c r="F28" s="4"/>
      <c r="G28" s="4"/>
      <c r="H28" s="4"/>
      <c r="I28" s="4"/>
    </row>
    <row r="29" spans="1:11" ht="15.6">
      <c r="A29" s="4"/>
      <c r="B29" s="4"/>
      <c r="C29" s="4"/>
      <c r="D29" s="59"/>
      <c r="E29" s="4"/>
      <c r="F29" s="4"/>
      <c r="G29" s="4"/>
      <c r="H29" s="4"/>
      <c r="I29" s="4"/>
    </row>
    <row r="30" spans="1:11" ht="15.6">
      <c r="A30" s="81" t="s">
        <v>36</v>
      </c>
      <c r="B30" s="81"/>
      <c r="C30" s="81"/>
      <c r="D30" s="81" t="s">
        <v>44</v>
      </c>
      <c r="E30" s="81"/>
      <c r="F30" s="81"/>
      <c r="G30" s="4"/>
      <c r="H30" s="81" t="s">
        <v>45</v>
      </c>
      <c r="I30" s="81"/>
    </row>
    <row r="31" spans="1:11" ht="15.6">
      <c r="A31" s="82" t="s">
        <v>24</v>
      </c>
      <c r="B31" s="82"/>
      <c r="C31" s="82"/>
      <c r="D31" s="82" t="s">
        <v>37</v>
      </c>
      <c r="E31" s="82"/>
      <c r="F31" s="82"/>
      <c r="G31" s="4"/>
      <c r="H31" s="82" t="s">
        <v>19</v>
      </c>
      <c r="I31" s="82"/>
    </row>
    <row r="33" spans="14:24" ht="14.4">
      <c r="N33" s="65">
        <f>+I23</f>
        <v>4400000</v>
      </c>
      <c r="O33" s="66">
        <v>1</v>
      </c>
      <c r="P33" s="66">
        <f>+O33*10</f>
        <v>10</v>
      </c>
      <c r="Q33" s="66">
        <f t="shared" ref="Q33:X33" si="2">+P33*10</f>
        <v>100</v>
      </c>
      <c r="R33" s="66">
        <f t="shared" si="2"/>
        <v>1000</v>
      </c>
      <c r="S33" s="66">
        <f t="shared" si="2"/>
        <v>10000</v>
      </c>
      <c r="T33" s="66">
        <f t="shared" si="2"/>
        <v>100000</v>
      </c>
      <c r="U33" s="66">
        <f t="shared" si="2"/>
        <v>1000000</v>
      </c>
      <c r="V33" s="66">
        <f t="shared" si="2"/>
        <v>10000000</v>
      </c>
      <c r="W33" s="66">
        <f t="shared" si="2"/>
        <v>100000000</v>
      </c>
      <c r="X33" s="66">
        <f t="shared" si="2"/>
        <v>1000000000</v>
      </c>
    </row>
    <row r="34" spans="14:24" ht="14.4">
      <c r="N34" s="67" t="s">
        <v>30</v>
      </c>
      <c r="O34" s="66">
        <v>0</v>
      </c>
      <c r="P34" s="68">
        <f>MOD(N33,P33)</f>
        <v>0</v>
      </c>
      <c r="Q34" s="68">
        <f>MOD(N33,Q33)</f>
        <v>0</v>
      </c>
      <c r="R34" s="68">
        <f>MOD(N33,R33)</f>
        <v>0</v>
      </c>
      <c r="S34" s="68">
        <f>MOD(N33,S33)</f>
        <v>0</v>
      </c>
      <c r="T34" s="68">
        <f>MOD(N33,T33)</f>
        <v>0</v>
      </c>
      <c r="U34" s="68">
        <f>MOD(N33,U33)</f>
        <v>400000</v>
      </c>
      <c r="V34" s="68">
        <f>MOD(N33,V33)</f>
        <v>4400000</v>
      </c>
      <c r="W34" s="68">
        <f>MOD(N33,W33)</f>
        <v>4400000</v>
      </c>
      <c r="X34" s="68">
        <f>MOD(N33,X33)</f>
        <v>4400000</v>
      </c>
    </row>
    <row r="35" spans="14:24" ht="14.4">
      <c r="N35" s="66"/>
      <c r="O35" s="66"/>
      <c r="P35" s="66">
        <f t="shared" ref="P35:U35" si="3">+P34-O34</f>
        <v>0</v>
      </c>
      <c r="Q35" s="66">
        <f t="shared" si="3"/>
        <v>0</v>
      </c>
      <c r="R35" s="66">
        <f t="shared" si="3"/>
        <v>0</v>
      </c>
      <c r="S35" s="66">
        <f t="shared" si="3"/>
        <v>0</v>
      </c>
      <c r="T35" s="66">
        <f t="shared" si="3"/>
        <v>0</v>
      </c>
      <c r="U35" s="66">
        <f t="shared" si="3"/>
        <v>400000</v>
      </c>
      <c r="V35" s="66">
        <f>+V34-U34</f>
        <v>4000000</v>
      </c>
      <c r="W35" s="66">
        <f t="shared" ref="W35:X35" si="4">+W34-V34</f>
        <v>0</v>
      </c>
      <c r="X35" s="66">
        <f t="shared" si="4"/>
        <v>0</v>
      </c>
    </row>
    <row r="36" spans="14:24" ht="14.4">
      <c r="N36" s="66"/>
      <c r="O36" s="66"/>
      <c r="P36" s="66">
        <f t="shared" ref="P36:U36" si="5">+P35*10/P33</f>
        <v>0</v>
      </c>
      <c r="Q36" s="66">
        <f t="shared" si="5"/>
        <v>0</v>
      </c>
      <c r="R36" s="66">
        <f t="shared" si="5"/>
        <v>0</v>
      </c>
      <c r="S36" s="66">
        <f t="shared" si="5"/>
        <v>0</v>
      </c>
      <c r="T36" s="66">
        <f t="shared" si="5"/>
        <v>0</v>
      </c>
      <c r="U36" s="66">
        <f t="shared" si="5"/>
        <v>4</v>
      </c>
      <c r="V36" s="66">
        <f>+V35*10/V33</f>
        <v>4</v>
      </c>
      <c r="W36" s="66">
        <f t="shared" ref="W36:X36" si="6">+W35*10/W33</f>
        <v>0</v>
      </c>
      <c r="X36" s="66">
        <f t="shared" si="6"/>
        <v>0</v>
      </c>
    </row>
    <row r="37" spans="14:24" ht="14.4">
      <c r="N37" s="66"/>
      <c r="O37" s="66"/>
      <c r="P37" s="66" t="str">
        <f>IF(AND(P36&gt;0,Q36&lt;&gt;1),CHOOSE(P36,"satu","dua","tiga","empat","lima","enam","tujuh","delapan","sembilan"),"")</f>
        <v/>
      </c>
      <c r="Q37" s="66" t="str">
        <f>IF(Q36&gt;0,CHOOSE(Q36,CHOOSE(P36+1,"se","se","dua","tiga","empat","lima","enam","tujuh","delapan","sembilan"),"dua","tiga","empat","lima","enam","tujuh","delapan","sembilan"),"")</f>
        <v/>
      </c>
      <c r="R37" s="66" t="str">
        <f>IF(R36&gt;0,CHOOSE(R36,"se","dua","tiga","empat","lima","enam","tujuh","delapan","sembilan"),"")</f>
        <v/>
      </c>
      <c r="S37" s="66" t="str">
        <f>IF(AND(S36&gt;0,T36&lt;&gt;1),CHOOSE(S36,"satu","dua","tiga","empat","lima","enam","tujuh","delapan","sembilan"),"")</f>
        <v/>
      </c>
      <c r="T37" s="66" t="str">
        <f>IF(T36&gt;0,CHOOSE(T36,CHOOSE(S36+1,"se","se","dua","tiga","empat","lima","enam","tujuh","delapan","sembilan"),"dua","tiga","empat","lima","enam","tujuh","delapan","sembilan"),"")</f>
        <v/>
      </c>
      <c r="U37" s="66" t="str">
        <f>IF(U36&gt;0,CHOOSE(U36,"se","dua","tiga","empat","lima","enam","tujuh","delapan","sembilan"),"")</f>
        <v>empat</v>
      </c>
      <c r="V37" s="66" t="str">
        <f>IF(AND(V36&gt;0,W36&lt;&gt;1),CHOOSE(V36,"satu","dua","tiga","empat","lima","enam","tujuh","delapan","sembilan"),"")</f>
        <v>empat</v>
      </c>
      <c r="W37" s="66" t="str">
        <f>IF(W36&gt;0,CHOOSE(W36,CHOOSE(V36+1,"","se","dua","tiga","empat","lima","enam","tujuh","delapan","sembilan"),"dua","tiga","empat","lima","enam","tujuh","delapan","sembilan"),"")</f>
        <v/>
      </c>
      <c r="X37" s="66" t="str">
        <f>IF(X36&gt;0,CHOOSE(X36,"se","dua","tiga","empat","lima","enam","tujuh","delapan","sembilan"),"")</f>
        <v/>
      </c>
    </row>
    <row r="38" spans="14:24" ht="14.4">
      <c r="N38" s="66"/>
      <c r="O38" s="66"/>
      <c r="P38" s="66"/>
      <c r="Q38" s="66" t="str">
        <f>IF(Q36&gt;0,IF(AND(Q36=1,P36&gt;0)," belas "," puluh "),"")</f>
        <v/>
      </c>
      <c r="R38" s="66" t="str">
        <f>IF(R36&gt;0," ratus ","")</f>
        <v/>
      </c>
      <c r="S38" s="66" t="str">
        <f>IF(SUM(S36,U36)&gt;0," ribu ","")</f>
        <v xml:space="preserve"> ribu </v>
      </c>
      <c r="T38" s="66" t="str">
        <f>IF(T36&gt;0,IF(AND(T36=1,S36&gt;0)," belas "," puluh "),"")</f>
        <v/>
      </c>
      <c r="U38" s="66" t="str">
        <f>IF(U36&gt;0," ratus ","")</f>
        <v xml:space="preserve"> ratus </v>
      </c>
      <c r="V38" s="66" t="str">
        <f>IF(SUM(V36,X36)&gt;0," juta ","")</f>
        <v xml:space="preserve"> juta </v>
      </c>
      <c r="W38" s="66" t="str">
        <f>IF(W36&gt;0,IF(AND(W36=1,V36&gt;0)," belas "," puluh "),"")</f>
        <v/>
      </c>
      <c r="X38" s="66" t="str">
        <f>IF(X36&gt;0," ratus ","")</f>
        <v/>
      </c>
    </row>
    <row r="39" spans="14:24" ht="14.4">
      <c r="N39" s="66"/>
      <c r="O39" s="66"/>
      <c r="P39" s="66" t="str">
        <f>CONCATENATE(P37,P32)</f>
        <v/>
      </c>
      <c r="Q39" s="66" t="str">
        <f t="shared" ref="Q39:X39" si="7">CONCATENATE(Q37,Q38)</f>
        <v/>
      </c>
      <c r="R39" s="66" t="str">
        <f t="shared" si="7"/>
        <v/>
      </c>
      <c r="S39" s="66" t="str">
        <f t="shared" si="7"/>
        <v xml:space="preserve"> ribu </v>
      </c>
      <c r="T39" s="66" t="str">
        <f t="shared" si="7"/>
        <v/>
      </c>
      <c r="U39" s="66" t="str">
        <f t="shared" si="7"/>
        <v xml:space="preserve">empat ratus </v>
      </c>
      <c r="V39" s="66" t="str">
        <f t="shared" si="7"/>
        <v xml:space="preserve">empat juta </v>
      </c>
      <c r="W39" s="66" t="str">
        <f t="shared" si="7"/>
        <v/>
      </c>
      <c r="X39" s="66" t="str">
        <f t="shared" si="7"/>
        <v/>
      </c>
    </row>
    <row r="40" spans="14:24" ht="14.4"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</row>
    <row r="41" spans="14:24" ht="14.4">
      <c r="N41" s="67" t="str">
        <f>PROPER(CONCATENATE(X39,W39,V39,U39,T39,S39,R39,Q39,P39,N34))</f>
        <v>Empat Juta Empat Ratus  Ribu Rupiah</v>
      </c>
      <c r="O41" s="66"/>
      <c r="P41" s="66"/>
      <c r="Q41" s="66"/>
      <c r="R41" s="66"/>
      <c r="S41" s="66"/>
      <c r="T41" s="66"/>
      <c r="U41" s="66"/>
      <c r="V41" s="66"/>
      <c r="W41" s="66"/>
      <c r="X41" s="66"/>
    </row>
    <row r="42" spans="14:24" ht="15"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</sheetData>
  <mergeCells count="26">
    <mergeCell ref="B14:C14"/>
    <mergeCell ref="A30:C30"/>
    <mergeCell ref="D30:F30"/>
    <mergeCell ref="H30:I30"/>
    <mergeCell ref="A31:C31"/>
    <mergeCell ref="D31:F31"/>
    <mergeCell ref="H31:I31"/>
    <mergeCell ref="H25:I25"/>
    <mergeCell ref="A26:C26"/>
    <mergeCell ref="D26:F26"/>
    <mergeCell ref="H26:I26"/>
    <mergeCell ref="B15:C16"/>
    <mergeCell ref="B19:C19"/>
    <mergeCell ref="B13:C13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2:C12"/>
    <mergeCell ref="B11:C11"/>
  </mergeCells>
  <printOptions horizontalCentered="1"/>
  <pageMargins left="0.39370078740157483" right="0.39370078740157483" top="0.82677165354330717" bottom="0.55118110236220474" header="1.7716535433070868" footer="0.74803149606299213"/>
  <pageSetup paperSize="256" scale="73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2023-02-07T01:57:08Z</cp:lastPrinted>
  <dcterms:created xsi:type="dcterms:W3CDTF">2012-03-21T04:38:16Z</dcterms:created>
  <dcterms:modified xsi:type="dcterms:W3CDTF">2024-06-03T04:02:48Z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