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 activeTab="1"/>
  </bookViews>
  <sheets>
    <sheet name="AlDas Koneksi Inet Menara" sheetId="13" r:id="rId1"/>
    <sheet name="rab 2018" sheetId="8" r:id="rId2"/>
  </sheets>
  <definedNames>
    <definedName name="_xlnm.Print_Area" localSheetId="0">'AlDas Koneksi Inet Menara'!$C$1:$S$190</definedName>
    <definedName name="_xlnm.Print_Area" localSheetId="1">'rab 2018'!$A$2:$I$34</definedName>
  </definedNames>
  <calcPr calcId="124519"/>
</workbook>
</file>

<file path=xl/calcChain.xml><?xml version="1.0" encoding="utf-8"?>
<calcChain xmlns="http://schemas.openxmlformats.org/spreadsheetml/2006/main">
  <c r="S26" i="8"/>
  <c r="T26" s="1"/>
  <c r="U26" s="1"/>
  <c r="V26" s="1"/>
  <c r="W26" s="1"/>
  <c r="X26" s="1"/>
  <c r="R26"/>
  <c r="Q26"/>
  <c r="P26"/>
  <c r="A14" l="1"/>
  <c r="A13"/>
  <c r="A10"/>
  <c r="A11" s="1"/>
  <c r="A12" s="1"/>
  <c r="K13"/>
  <c r="H13"/>
  <c r="H19"/>
  <c r="I20" s="1"/>
  <c r="K18"/>
  <c r="K15"/>
  <c r="H15"/>
  <c r="K14"/>
  <c r="H14"/>
  <c r="H12"/>
  <c r="H11"/>
  <c r="K10"/>
  <c r="H10"/>
  <c r="H9"/>
  <c r="A15" l="1"/>
  <c r="I17"/>
  <c r="I21" s="1"/>
  <c r="I24" s="1"/>
  <c r="I25" s="1"/>
  <c r="N26" s="1"/>
  <c r="W27" l="1"/>
  <c r="R27"/>
  <c r="Q27"/>
  <c r="P27"/>
  <c r="P28" s="1"/>
  <c r="P29" s="1"/>
  <c r="X27"/>
  <c r="V27"/>
  <c r="U27"/>
  <c r="T27"/>
  <c r="S27"/>
  <c r="S28" l="1"/>
  <c r="S29" s="1"/>
  <c r="U28"/>
  <c r="U29" s="1"/>
  <c r="U31" s="1"/>
  <c r="Q28"/>
  <c r="Q29" s="1"/>
  <c r="S31"/>
  <c r="P30"/>
  <c r="P32" s="1"/>
  <c r="Q31"/>
  <c r="Q30"/>
  <c r="W28"/>
  <c r="W29" s="1"/>
  <c r="V28"/>
  <c r="V29" s="1"/>
  <c r="X28"/>
  <c r="X29" s="1"/>
  <c r="T28"/>
  <c r="T29" s="1"/>
  <c r="R28"/>
  <c r="R29" s="1"/>
  <c r="U30" l="1"/>
  <c r="Q32"/>
  <c r="T31"/>
  <c r="T30"/>
  <c r="V31"/>
  <c r="V30"/>
  <c r="R31"/>
  <c r="R30"/>
  <c r="X30"/>
  <c r="X31"/>
  <c r="W31"/>
  <c r="W30"/>
  <c r="U32"/>
  <c r="S30"/>
  <c r="S32" s="1"/>
  <c r="W32" l="1"/>
  <c r="R32"/>
  <c r="V32"/>
  <c r="T32"/>
  <c r="X32"/>
  <c r="N34" l="1"/>
  <c r="B25" s="1"/>
</calcChain>
</file>

<file path=xl/sharedStrings.xml><?xml version="1.0" encoding="utf-8"?>
<sst xmlns="http://schemas.openxmlformats.org/spreadsheetml/2006/main" count="57" uniqueCount="44">
  <si>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</si>
  <si>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</si>
  <si>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</si>
  <si>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</si>
  <si>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</si>
  <si>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</si>
  <si>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</si>
  <si>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</si>
  <si>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</si>
  <si>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</si>
  <si>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</si>
  <si>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</si>
  <si>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</si>
  <si>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</si>
  <si>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</si>
  <si>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</si>
  <si>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</si>
  <si>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</si>
  <si>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</si>
  <si>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</si>
  <si>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</si>
  <si>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</si>
  <si>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</si>
  <si>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</si>
  <si>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>titik</t>
  </si>
  <si>
    <t xml:space="preserve">Terbilang : </t>
  </si>
  <si>
    <t>Kadiv. Perencanaan Air Minum</t>
  </si>
  <si>
    <t>Julfan Fadhli</t>
  </si>
  <si>
    <t>Jasa instalasi wireless akses point</t>
  </si>
  <si>
    <t>Asesoris pemasangan (fisher, kabel ties, RJ45, paku klem kabel)</t>
  </si>
  <si>
    <t>Power Supply 24V 2A POE</t>
  </si>
  <si>
    <t xml:space="preserve">TP-LINK 300Mbps Wireless N Router TL-WR841ND </t>
  </si>
  <si>
    <t xml:space="preserve">TP-LINKUSB WIFI TL-WN821 </t>
  </si>
  <si>
    <t>Kabel STP Cat-5e Belden</t>
  </si>
  <si>
    <t>roll</t>
  </si>
  <si>
    <t>Mini Pole 2", tapak antenna</t>
  </si>
  <si>
    <t>TP-Link CPE510</t>
  </si>
  <si>
    <t>Rupiah</t>
  </si>
  <si>
    <t>Medan,     Agustus 2022</t>
  </si>
  <si>
    <t>Nurleli</t>
  </si>
  <si>
    <t>PERBAIKAN KONEKSI INTERNET SERVER SCADA</t>
  </si>
  <si>
    <t>LOKASI: BOOSTER SEI AGUL</t>
  </si>
  <si>
    <t>Muhri Fepri Iswanto</t>
  </si>
  <si>
    <t>Kadiv. Transmisi Distribusi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</si>
</sst>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5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7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/>
    <xf numFmtId="0" fontId="27" fillId="0" borderId="0"/>
    <xf numFmtId="164" fontId="32" fillId="0" borderId="0" applyFont="0" applyFill="0" applyBorder="0" applyAlignment="0" applyProtection="0"/>
  </cellStyleXfs>
  <cellXfs count="97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9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166" fontId="21" fillId="0" borderId="11" xfId="28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165" fontId="21" fillId="0" borderId="11" xfId="0" applyNumberFormat="1" applyFont="1" applyBorder="1"/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21" fillId="0" borderId="0" xfId="28" applyFont="1" applyBorder="1" applyAlignment="1">
      <alignment horizontal="right"/>
    </xf>
    <xf numFmtId="0" fontId="21" fillId="0" borderId="19" xfId="0" applyFont="1" applyBorder="1"/>
    <xf numFmtId="0" fontId="21" fillId="0" borderId="0" xfId="0" applyFont="1" applyBorder="1" applyAlignment="1"/>
    <xf numFmtId="165" fontId="21" fillId="0" borderId="0" xfId="28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26" fillId="0" borderId="11" xfId="0" applyNumberFormat="1" applyFont="1" applyBorder="1"/>
    <xf numFmtId="165" fontId="21" fillId="0" borderId="11" xfId="0" applyNumberFormat="1" applyFont="1" applyBorder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165" fontId="21" fillId="0" borderId="11" xfId="28" quotePrefix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30" fillId="0" borderId="0" xfId="28" applyFont="1" applyAlignment="1">
      <alignment vertical="top"/>
    </xf>
    <xf numFmtId="0" fontId="27" fillId="0" borderId="0" xfId="44"/>
    <xf numFmtId="164" fontId="34" fillId="24" borderId="0" xfId="45" applyFont="1" applyFill="1"/>
    <xf numFmtId="0" fontId="1" fillId="24" borderId="0" xfId="44" applyFont="1" applyFill="1" applyAlignment="1"/>
    <xf numFmtId="0" fontId="34" fillId="24" borderId="0" xfId="44" applyFont="1" applyFill="1" applyAlignment="1"/>
    <xf numFmtId="164" fontId="1" fillId="24" borderId="0" xfId="44" applyNumberFormat="1" applyFont="1" applyFill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3" fillId="0" borderId="19" xfId="43" applyFont="1" applyFill="1" applyBorder="1" applyAlignment="1">
      <alignment horizontal="left" vertical="top" wrapText="1"/>
    </xf>
    <xf numFmtId="0" fontId="33" fillId="0" borderId="20" xfId="43" applyFont="1" applyFill="1" applyBorder="1" applyAlignment="1">
      <alignment horizontal="left" vertical="top" wrapText="1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rmal_Sheet1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19</xdr:col>
      <xdr:colOff>133350</xdr:colOff>
      <xdr:row>37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19</xdr:col>
      <xdr:colOff>133350</xdr:colOff>
      <xdr:row>75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429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19</xdr:col>
      <xdr:colOff>133350</xdr:colOff>
      <xdr:row>113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46685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5393</xdr:row>
      <xdr:rowOff>9525</xdr:rowOff>
    </xdr:from>
    <xdr:to>
      <xdr:col>1</xdr:col>
      <xdr:colOff>593435</xdr:colOff>
      <xdr:row>5393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5482</xdr:row>
      <xdr:rowOff>161925</xdr:rowOff>
    </xdr:from>
    <xdr:to>
      <xdr:col>1</xdr:col>
      <xdr:colOff>541238</xdr:colOff>
      <xdr:row>5483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5537</xdr:row>
      <xdr:rowOff>0</xdr:rowOff>
    </xdr:from>
    <xdr:to>
      <xdr:col>1</xdr:col>
      <xdr:colOff>623534</xdr:colOff>
      <xdr:row>5537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5339</xdr:row>
      <xdr:rowOff>9525</xdr:rowOff>
    </xdr:from>
    <xdr:to>
      <xdr:col>1</xdr:col>
      <xdr:colOff>593435</xdr:colOff>
      <xdr:row>5339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5299</xdr:row>
      <xdr:rowOff>9525</xdr:rowOff>
    </xdr:from>
    <xdr:to>
      <xdr:col>1</xdr:col>
      <xdr:colOff>593435</xdr:colOff>
      <xdr:row>5299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5578</xdr:row>
      <xdr:rowOff>0</xdr:rowOff>
    </xdr:from>
    <xdr:to>
      <xdr:col>1</xdr:col>
      <xdr:colOff>474563</xdr:colOff>
      <xdr:row>5578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1086</xdr:row>
      <xdr:rowOff>180975</xdr:rowOff>
    </xdr:from>
    <xdr:to>
      <xdr:col>1</xdr:col>
      <xdr:colOff>4476750</xdr:colOff>
      <xdr:row>1089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1122</xdr:row>
      <xdr:rowOff>180975</xdr:rowOff>
    </xdr:from>
    <xdr:to>
      <xdr:col>1</xdr:col>
      <xdr:colOff>4476750</xdr:colOff>
      <xdr:row>1125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1194</xdr:row>
      <xdr:rowOff>180975</xdr:rowOff>
    </xdr:from>
    <xdr:to>
      <xdr:col>1</xdr:col>
      <xdr:colOff>4476750</xdr:colOff>
      <xdr:row>1197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1158</xdr:row>
      <xdr:rowOff>180975</xdr:rowOff>
    </xdr:from>
    <xdr:to>
      <xdr:col>1</xdr:col>
      <xdr:colOff>4476750</xdr:colOff>
      <xdr:row>1161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1233</xdr:row>
      <xdr:rowOff>72118</xdr:rowOff>
    </xdr:from>
    <xdr:to>
      <xdr:col>1</xdr:col>
      <xdr:colOff>3333751</xdr:colOff>
      <xdr:row>1234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51" workbookViewId="0">
      <selection activeCell="A192" sqref="A192"/>
    </sheetView>
  </sheetViews>
  <sheetFormatPr defaultRowHeight="15"/>
  <cols>
    <col min="1" max="16384" width="9.140625" style="77"/>
  </cols>
  <sheetData/>
  <pageMargins left="0.70866141732283472" right="0.70866141732283472" top="0.63" bottom="0.71" header="0.31496062992125984" footer="0.31496062992125984"/>
  <pageSetup paperSize="9" scale="4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4"/>
  <sheetViews>
    <sheetView tabSelected="1" topLeftCell="A16" zoomScale="70" zoomScaleNormal="70" workbookViewId="0">
      <selection sqref="A1:I34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3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1" ht="33.75">
      <c r="A2" s="5"/>
      <c r="B2" s="88" t="s">
        <v>21</v>
      </c>
      <c r="C2" s="88"/>
      <c r="D2" s="88"/>
      <c r="E2" s="88"/>
      <c r="F2" s="88"/>
      <c r="G2" s="88"/>
      <c r="H2" s="88"/>
      <c r="I2" s="88"/>
    </row>
    <row r="3" spans="1:11" ht="24.75" customHeight="1">
      <c r="A3" s="5"/>
      <c r="B3" s="89" t="s">
        <v>40</v>
      </c>
      <c r="C3" s="89"/>
      <c r="D3" s="89"/>
      <c r="E3" s="89"/>
      <c r="F3" s="89"/>
      <c r="G3" s="89"/>
      <c r="H3" s="89"/>
      <c r="I3" s="89"/>
    </row>
    <row r="4" spans="1:11" ht="26.25">
      <c r="A4" s="51"/>
      <c r="B4" s="90" t="s">
        <v>41</v>
      </c>
      <c r="C4" s="90"/>
      <c r="D4" s="90"/>
      <c r="E4" s="90"/>
      <c r="F4" s="90"/>
      <c r="G4" s="90"/>
      <c r="H4" s="90"/>
      <c r="I4" s="90"/>
    </row>
    <row r="5" spans="1:11" ht="15.75">
      <c r="A5" s="75"/>
      <c r="B5" s="75"/>
      <c r="C5" s="75"/>
      <c r="D5" s="75"/>
      <c r="E5" s="75"/>
      <c r="F5" s="75"/>
      <c r="G5" s="75"/>
      <c r="H5" s="75"/>
      <c r="I5" s="75"/>
    </row>
    <row r="6" spans="1:11" ht="15.75">
      <c r="A6" s="91" t="s">
        <v>0</v>
      </c>
      <c r="B6" s="93" t="s">
        <v>1</v>
      </c>
      <c r="C6" s="94"/>
      <c r="D6" s="91" t="s">
        <v>2</v>
      </c>
      <c r="E6" s="91" t="s">
        <v>3</v>
      </c>
      <c r="F6" s="91" t="s">
        <v>4</v>
      </c>
      <c r="G6" s="6" t="s">
        <v>5</v>
      </c>
      <c r="H6" s="6" t="s">
        <v>6</v>
      </c>
      <c r="I6" s="6" t="s">
        <v>7</v>
      </c>
    </row>
    <row r="7" spans="1:11" ht="15.75">
      <c r="A7" s="92"/>
      <c r="B7" s="95"/>
      <c r="C7" s="96"/>
      <c r="D7" s="92"/>
      <c r="E7" s="92"/>
      <c r="F7" s="92"/>
      <c r="G7" s="7" t="s">
        <v>8</v>
      </c>
      <c r="H7" s="7" t="s">
        <v>8</v>
      </c>
      <c r="I7" s="7" t="s">
        <v>8</v>
      </c>
    </row>
    <row r="8" spans="1:11" ht="15.75">
      <c r="A8" s="6" t="s">
        <v>9</v>
      </c>
      <c r="B8" s="67" t="s">
        <v>23</v>
      </c>
      <c r="C8" s="64"/>
      <c r="D8" s="55"/>
      <c r="E8" s="8"/>
      <c r="F8" s="8"/>
      <c r="G8" s="8"/>
      <c r="H8" s="9"/>
      <c r="I8" s="10"/>
    </row>
    <row r="9" spans="1:11" ht="15.75">
      <c r="A9" s="12">
        <v>1</v>
      </c>
      <c r="B9" s="44" t="s">
        <v>35</v>
      </c>
      <c r="C9" s="65"/>
      <c r="D9" s="11">
        <v>2</v>
      </c>
      <c r="E9" s="12" t="s">
        <v>22</v>
      </c>
      <c r="F9" s="12" t="s">
        <v>10</v>
      </c>
      <c r="G9" s="22">
        <v>200000</v>
      </c>
      <c r="H9" s="22">
        <f>+G9*D9</f>
        <v>400000</v>
      </c>
      <c r="I9" s="53"/>
    </row>
    <row r="10" spans="1:11" ht="15.75">
      <c r="A10" s="12">
        <f>+A9+1</f>
        <v>2</v>
      </c>
      <c r="B10" s="44" t="s">
        <v>30</v>
      </c>
      <c r="C10" s="65"/>
      <c r="D10" s="11">
        <v>1</v>
      </c>
      <c r="E10" s="12" t="s">
        <v>22</v>
      </c>
      <c r="F10" s="12" t="s">
        <v>10</v>
      </c>
      <c r="G10" s="22">
        <v>250000</v>
      </c>
      <c r="H10" s="22">
        <f t="shared" ref="H10" si="0">+G10*D10</f>
        <v>250000</v>
      </c>
      <c r="I10" s="53"/>
      <c r="K10" s="1">
        <f>24*3*2</f>
        <v>144</v>
      </c>
    </row>
    <row r="11" spans="1:11" ht="15.75">
      <c r="A11" s="12">
        <f t="shared" ref="A11:A15" si="1">+A10+1</f>
        <v>3</v>
      </c>
      <c r="B11" s="44" t="s">
        <v>36</v>
      </c>
      <c r="C11" s="65"/>
      <c r="D11" s="11">
        <v>2</v>
      </c>
      <c r="E11" s="12" t="s">
        <v>22</v>
      </c>
      <c r="F11" s="12" t="s">
        <v>10</v>
      </c>
      <c r="G11" s="22">
        <v>780000</v>
      </c>
      <c r="H11" s="22">
        <f>G11*D11</f>
        <v>1560000</v>
      </c>
      <c r="I11" s="53"/>
    </row>
    <row r="12" spans="1:11" ht="15.75">
      <c r="A12" s="12">
        <f t="shared" si="1"/>
        <v>4</v>
      </c>
      <c r="B12" s="44" t="s">
        <v>33</v>
      </c>
      <c r="C12" s="65"/>
      <c r="D12" s="11">
        <v>1</v>
      </c>
      <c r="E12" s="12" t="s">
        <v>34</v>
      </c>
      <c r="F12" s="12" t="s">
        <v>10</v>
      </c>
      <c r="G12" s="22">
        <v>2300000</v>
      </c>
      <c r="H12" s="22">
        <f>G12*D12</f>
        <v>2300000</v>
      </c>
      <c r="I12" s="53"/>
    </row>
    <row r="13" spans="1:11" s="63" customFormat="1" ht="20.25" customHeight="1">
      <c r="A13" s="59">
        <f>+A12+1</f>
        <v>5</v>
      </c>
      <c r="B13" s="86" t="s">
        <v>32</v>
      </c>
      <c r="C13" s="87"/>
      <c r="D13" s="60">
        <v>1</v>
      </c>
      <c r="E13" s="59" t="s">
        <v>22</v>
      </c>
      <c r="F13" s="59" t="s">
        <v>10</v>
      </c>
      <c r="G13" s="61">
        <v>118000</v>
      </c>
      <c r="H13" s="61">
        <f t="shared" ref="H13" si="2">+G13*D13</f>
        <v>118000</v>
      </c>
      <c r="I13" s="62"/>
      <c r="K13" s="76">
        <f>24*10*0.5</f>
        <v>120</v>
      </c>
    </row>
    <row r="14" spans="1:11" s="63" customFormat="1" ht="35.25" customHeight="1">
      <c r="A14" s="59">
        <f>+A13+1</f>
        <v>6</v>
      </c>
      <c r="B14" s="86" t="s">
        <v>31</v>
      </c>
      <c r="C14" s="87"/>
      <c r="D14" s="60">
        <v>1</v>
      </c>
      <c r="E14" s="59" t="s">
        <v>22</v>
      </c>
      <c r="F14" s="59" t="s">
        <v>10</v>
      </c>
      <c r="G14" s="61">
        <v>220000</v>
      </c>
      <c r="H14" s="61">
        <f t="shared" ref="H14:H15" si="3">+G14*D14</f>
        <v>220000</v>
      </c>
      <c r="I14" s="62"/>
      <c r="K14" s="76">
        <f>24*10*0.5</f>
        <v>120</v>
      </c>
    </row>
    <row r="15" spans="1:11" s="63" customFormat="1" ht="18" customHeight="1">
      <c r="A15" s="12">
        <f t="shared" si="1"/>
        <v>7</v>
      </c>
      <c r="B15" s="84" t="s">
        <v>29</v>
      </c>
      <c r="C15" s="85"/>
      <c r="D15" s="60">
        <v>1</v>
      </c>
      <c r="E15" s="59" t="s">
        <v>20</v>
      </c>
      <c r="F15" s="59" t="s">
        <v>10</v>
      </c>
      <c r="G15" s="61">
        <v>200000</v>
      </c>
      <c r="H15" s="61">
        <f t="shared" si="3"/>
        <v>200000</v>
      </c>
      <c r="I15" s="62"/>
      <c r="K15" s="63">
        <f>24*3*2</f>
        <v>144</v>
      </c>
    </row>
    <row r="16" spans="1:11" s="63" customFormat="1" ht="18" customHeight="1">
      <c r="A16" s="12"/>
      <c r="B16" s="84"/>
      <c r="C16" s="85"/>
      <c r="D16" s="60"/>
      <c r="E16" s="59"/>
      <c r="F16" s="59"/>
      <c r="G16" s="61"/>
      <c r="H16" s="61"/>
      <c r="I16" s="62"/>
    </row>
    <row r="17" spans="1:24" ht="15.75">
      <c r="A17" s="40"/>
      <c r="B17" s="44"/>
      <c r="C17" s="65"/>
      <c r="D17" s="14"/>
      <c r="E17" s="12"/>
      <c r="F17" s="12"/>
      <c r="G17" s="13"/>
      <c r="H17" s="41"/>
      <c r="I17" s="42">
        <f>SUM(H9:H17)</f>
        <v>5048000</v>
      </c>
    </row>
    <row r="18" spans="1:24" ht="15.75">
      <c r="A18" s="18" t="s">
        <v>11</v>
      </c>
      <c r="B18" s="67" t="s">
        <v>12</v>
      </c>
      <c r="C18" s="64"/>
      <c r="D18" s="55"/>
      <c r="E18" s="56"/>
      <c r="F18" s="56"/>
      <c r="G18" s="57"/>
      <c r="H18" s="13"/>
      <c r="I18" s="54"/>
      <c r="K18" s="1">
        <f>21*3*2</f>
        <v>126</v>
      </c>
    </row>
    <row r="19" spans="1:24" ht="15.75">
      <c r="A19" s="21">
        <v>1</v>
      </c>
      <c r="B19" s="44" t="s">
        <v>28</v>
      </c>
      <c r="C19" s="65"/>
      <c r="D19" s="11">
        <v>2</v>
      </c>
      <c r="E19" s="12" t="s">
        <v>24</v>
      </c>
      <c r="F19" s="12" t="s">
        <v>20</v>
      </c>
      <c r="G19" s="19">
        <v>400000</v>
      </c>
      <c r="H19" s="19">
        <f>G19*D19</f>
        <v>800000</v>
      </c>
      <c r="I19" s="20"/>
    </row>
    <row r="20" spans="1:24" ht="15.75">
      <c r="A20" s="21"/>
      <c r="B20" s="68"/>
      <c r="C20" s="66"/>
      <c r="D20" s="22"/>
      <c r="E20" s="12"/>
      <c r="F20" s="12"/>
      <c r="G20" s="19"/>
      <c r="H20" s="19"/>
      <c r="I20" s="35">
        <f>SUM(H19:H19)</f>
        <v>800000</v>
      </c>
    </row>
    <row r="21" spans="1:24" ht="15.75">
      <c r="A21" s="23"/>
      <c r="B21" s="15"/>
      <c r="C21" s="15"/>
      <c r="D21" s="70"/>
      <c r="E21" s="24"/>
      <c r="F21" s="37"/>
      <c r="G21" s="37" t="s">
        <v>13</v>
      </c>
      <c r="H21" s="39"/>
      <c r="I21" s="36">
        <f>I17+I20</f>
        <v>5848000</v>
      </c>
    </row>
    <row r="22" spans="1:24" ht="15.75">
      <c r="A22" s="44"/>
      <c r="B22" s="45"/>
      <c r="C22" s="45"/>
      <c r="D22" s="46"/>
      <c r="E22" s="46"/>
      <c r="F22" s="47"/>
      <c r="G22" s="43"/>
      <c r="H22" s="52"/>
      <c r="I22" s="58"/>
    </row>
    <row r="23" spans="1:24" ht="15.75">
      <c r="A23" s="25"/>
      <c r="B23" s="26"/>
      <c r="C23" s="26"/>
      <c r="D23" s="16"/>
      <c r="E23" s="16"/>
      <c r="F23" s="17"/>
      <c r="G23" s="38"/>
      <c r="H23" s="27"/>
      <c r="I23" s="48"/>
    </row>
    <row r="24" spans="1:24" ht="15.75">
      <c r="A24" s="28"/>
      <c r="B24" s="29" t="s">
        <v>25</v>
      </c>
      <c r="C24" s="29"/>
      <c r="D24" s="71"/>
      <c r="E24" s="29"/>
      <c r="F24" s="29"/>
      <c r="G24" s="30"/>
      <c r="H24" s="49" t="s">
        <v>14</v>
      </c>
      <c r="I24" s="9">
        <f>I21</f>
        <v>5848000</v>
      </c>
    </row>
    <row r="25" spans="1:24" ht="15.75">
      <c r="A25" s="31"/>
      <c r="B25" s="69" t="str">
        <f>+N34</f>
        <v>Lima Juta Delapan Ratus Empat Puluh Delapan Ribu Rupiah</v>
      </c>
      <c r="C25" s="32"/>
      <c r="D25" s="72"/>
      <c r="E25" s="33"/>
      <c r="F25" s="33"/>
      <c r="G25" s="34"/>
      <c r="H25" s="50" t="s">
        <v>15</v>
      </c>
      <c r="I25" s="35">
        <f>ROUND(I24,-3)</f>
        <v>5848000</v>
      </c>
    </row>
    <row r="26" spans="1:24" ht="15.75">
      <c r="A26" s="2"/>
      <c r="B26" s="2"/>
      <c r="C26" s="2"/>
      <c r="D26" s="47"/>
      <c r="E26" s="2"/>
      <c r="F26" s="2"/>
      <c r="G26" s="2"/>
      <c r="H26" s="2"/>
      <c r="I26" s="3"/>
      <c r="N26" s="78">
        <f>+I25</f>
        <v>5848000</v>
      </c>
      <c r="O26" s="79">
        <v>1</v>
      </c>
      <c r="P26" s="79">
        <f>+O26*10</f>
        <v>10</v>
      </c>
      <c r="Q26" s="79">
        <f t="shared" ref="Q26:X26" si="4">+P26*10</f>
        <v>100</v>
      </c>
      <c r="R26" s="79">
        <f t="shared" si="4"/>
        <v>1000</v>
      </c>
      <c r="S26" s="79">
        <f t="shared" si="4"/>
        <v>10000</v>
      </c>
      <c r="T26" s="79">
        <f t="shared" si="4"/>
        <v>100000</v>
      </c>
      <c r="U26" s="79">
        <f t="shared" si="4"/>
        <v>1000000</v>
      </c>
      <c r="V26" s="79">
        <f t="shared" si="4"/>
        <v>10000000</v>
      </c>
      <c r="W26" s="79">
        <f t="shared" si="4"/>
        <v>100000000</v>
      </c>
      <c r="X26" s="79">
        <f t="shared" si="4"/>
        <v>1000000000</v>
      </c>
    </row>
    <row r="27" spans="1:24" ht="15.75">
      <c r="A27" s="4"/>
      <c r="B27" s="4"/>
      <c r="C27" s="4"/>
      <c r="D27" s="74"/>
      <c r="E27" s="4"/>
      <c r="F27" s="4"/>
      <c r="G27" s="4"/>
      <c r="H27" s="83" t="s">
        <v>38</v>
      </c>
      <c r="I27" s="83"/>
      <c r="N27" s="80" t="s">
        <v>37</v>
      </c>
      <c r="O27" s="79">
        <v>0</v>
      </c>
      <c r="P27" s="81">
        <f>MOD(N26,P26)</f>
        <v>0</v>
      </c>
      <c r="Q27" s="81">
        <f>MOD(N26,Q26)</f>
        <v>0</v>
      </c>
      <c r="R27" s="81">
        <f>MOD(N26,R26)</f>
        <v>0</v>
      </c>
      <c r="S27" s="81">
        <f>MOD(N26,S26)</f>
        <v>8000</v>
      </c>
      <c r="T27" s="81">
        <f>MOD(N26,T26)</f>
        <v>48000</v>
      </c>
      <c r="U27" s="81">
        <f>MOD(N26,U26)</f>
        <v>848000</v>
      </c>
      <c r="V27" s="81">
        <f>MOD(N26,V26)</f>
        <v>5848000</v>
      </c>
      <c r="W27" s="81">
        <f>MOD(N26,W26)</f>
        <v>5848000</v>
      </c>
      <c r="X27" s="81">
        <f>MOD(N26,X26)</f>
        <v>5848000</v>
      </c>
    </row>
    <row r="28" spans="1:24" ht="15.75">
      <c r="A28" s="83" t="s">
        <v>16</v>
      </c>
      <c r="B28" s="83"/>
      <c r="C28" s="83"/>
      <c r="D28" s="83" t="s">
        <v>17</v>
      </c>
      <c r="E28" s="83"/>
      <c r="F28" s="83"/>
      <c r="G28" s="4"/>
      <c r="H28" s="83" t="s">
        <v>18</v>
      </c>
      <c r="I28" s="83"/>
      <c r="N28" s="79"/>
      <c r="O28" s="79"/>
      <c r="P28" s="79">
        <f t="shared" ref="P28:U28" si="5">+P27-O27</f>
        <v>0</v>
      </c>
      <c r="Q28" s="79">
        <f t="shared" si="5"/>
        <v>0</v>
      </c>
      <c r="R28" s="79">
        <f t="shared" si="5"/>
        <v>0</v>
      </c>
      <c r="S28" s="79">
        <f t="shared" si="5"/>
        <v>8000</v>
      </c>
      <c r="T28" s="79">
        <f t="shared" si="5"/>
        <v>40000</v>
      </c>
      <c r="U28" s="79">
        <f t="shared" si="5"/>
        <v>800000</v>
      </c>
      <c r="V28" s="79">
        <f>+V27-U27</f>
        <v>5000000</v>
      </c>
      <c r="W28" s="79">
        <f t="shared" ref="W28:X28" si="6">+W27-V27</f>
        <v>0</v>
      </c>
      <c r="X28" s="79">
        <f t="shared" si="6"/>
        <v>0</v>
      </c>
    </row>
    <row r="29" spans="1:24" ht="15.75">
      <c r="A29" s="4"/>
      <c r="B29" s="4"/>
      <c r="C29" s="4"/>
      <c r="D29" s="74"/>
      <c r="E29" s="4"/>
      <c r="F29" s="4"/>
      <c r="G29" s="4"/>
      <c r="H29" s="4"/>
      <c r="I29" s="4"/>
      <c r="N29" s="79"/>
      <c r="O29" s="79"/>
      <c r="P29" s="79">
        <f t="shared" ref="P29:U29" si="7">+P28*10/P26</f>
        <v>0</v>
      </c>
      <c r="Q29" s="79">
        <f t="shared" si="7"/>
        <v>0</v>
      </c>
      <c r="R29" s="79">
        <f t="shared" si="7"/>
        <v>0</v>
      </c>
      <c r="S29" s="79">
        <f t="shared" si="7"/>
        <v>8</v>
      </c>
      <c r="T29" s="79">
        <f t="shared" si="7"/>
        <v>4</v>
      </c>
      <c r="U29" s="79">
        <f t="shared" si="7"/>
        <v>8</v>
      </c>
      <c r="V29" s="79">
        <f>+V28*10/V26</f>
        <v>5</v>
      </c>
      <c r="W29" s="79">
        <f t="shared" ref="W29:X29" si="8">+W28*10/W26</f>
        <v>0</v>
      </c>
      <c r="X29" s="79">
        <f t="shared" si="8"/>
        <v>0</v>
      </c>
    </row>
    <row r="30" spans="1:24" ht="15.75">
      <c r="A30" s="4"/>
      <c r="B30" s="4"/>
      <c r="C30" s="4"/>
      <c r="D30" s="74"/>
      <c r="E30" s="4"/>
      <c r="F30" s="4"/>
      <c r="G30" s="4"/>
      <c r="H30" s="4"/>
      <c r="I30" s="4"/>
      <c r="N30" s="79"/>
      <c r="O30" s="79"/>
      <c r="P30" s="79" t="str">
        <f>IF(AND(P29&gt;0,Q29&lt;&gt;1),CHOOSE(P29,"satu","dua","tiga","empat","lima","enam","tujuh","delapan","sembilan"),"")</f>
        <v/>
      </c>
      <c r="Q30" s="79" t="str">
        <f>IF(Q29&gt;0,CHOOSE(Q29,CHOOSE(P29+1,"se","se","dua","tiga","empat","lima","enam","tujuh","delapan","sembilan"),"dua","tiga","empat","lima","enam","tujuh","delapan","sembilan"),"")</f>
        <v/>
      </c>
      <c r="R30" s="79" t="str">
        <f>IF(R29&gt;0,CHOOSE(R29,"se","dua","tiga","empat","lima","enam","tujuh","delapan","sembilan"),"")</f>
        <v/>
      </c>
      <c r="S30" s="79" t="str">
        <f>IF(AND(S29&gt;0,T29&lt;&gt;1),CHOOSE(S29,"satu","dua","tiga","empat","lima","enam","tujuh","delapan","sembilan"),"")</f>
        <v>delapan</v>
      </c>
      <c r="T30" s="79" t="str">
        <f>IF(T29&gt;0,CHOOSE(T29,CHOOSE(S29+1,"se","se","dua","tiga","empat","lima","enam","tujuh","delapan","sembilan"),"dua","tiga","empat","lima","enam","tujuh","delapan","sembilan"),"")</f>
        <v>empat</v>
      </c>
      <c r="U30" s="79" t="str">
        <f>IF(U29&gt;0,CHOOSE(U29,"se","dua","tiga","empat","lima","enam","tujuh","delapan","sembilan"),"")</f>
        <v>delapan</v>
      </c>
      <c r="V30" s="79" t="str">
        <f>IF(AND(V29&gt;0,W29&lt;&gt;1),CHOOSE(V29,"satu","dua","tiga","empat","lima","enam","tujuh","delapan","sembilan"),"")</f>
        <v>lima</v>
      </c>
      <c r="W30" s="79" t="str">
        <f>IF(W29&gt;0,CHOOSE(W29,CHOOSE(V29+1,"","se","dua","tiga","empat","lima","enam","tujuh","delapan","sembilan"),"dua","tiga","empat","lima","enam","tujuh","delapan","sembilan"),"")</f>
        <v/>
      </c>
      <c r="X30" s="79" t="str">
        <f>IF(X29&gt;0,CHOOSE(X29,"se","dua","tiga","empat","lima","enam","tujuh","delapan","sembilan"),"")</f>
        <v/>
      </c>
    </row>
    <row r="31" spans="1:24" ht="15.75">
      <c r="A31" s="4"/>
      <c r="B31" s="4"/>
      <c r="C31" s="4"/>
      <c r="D31" s="74"/>
      <c r="E31" s="4"/>
      <c r="F31" s="4"/>
      <c r="G31" s="4"/>
      <c r="H31" s="4"/>
      <c r="I31" s="4"/>
      <c r="N31" s="79"/>
      <c r="O31" s="79"/>
      <c r="P31" s="79"/>
      <c r="Q31" s="79" t="str">
        <f>IF(Q29&gt;0,IF(AND(Q29=1,P29&gt;0)," belas "," puluh "),"")</f>
        <v/>
      </c>
      <c r="R31" s="79" t="str">
        <f>IF(R29&gt;0," ratus ","")</f>
        <v/>
      </c>
      <c r="S31" s="79" t="str">
        <f>IF(SUM(S29,U29)&gt;0," ribu ","")</f>
        <v xml:space="preserve"> ribu </v>
      </c>
      <c r="T31" s="79" t="str">
        <f>IF(T29&gt;0,IF(AND(T29=1,S29&gt;0)," belas "," puluh "),"")</f>
        <v xml:space="preserve"> puluh </v>
      </c>
      <c r="U31" s="79" t="str">
        <f>IF(U29&gt;0," ratus ","")</f>
        <v xml:space="preserve"> ratus </v>
      </c>
      <c r="V31" s="79" t="str">
        <f>IF(SUM(V29,X29)&gt;0," juta ","")</f>
        <v xml:space="preserve"> juta </v>
      </c>
      <c r="W31" s="79" t="str">
        <f>IF(W29&gt;0,IF(AND(W29=1,V29&gt;0)," belas "," puluh "),"")</f>
        <v/>
      </c>
      <c r="X31" s="79" t="str">
        <f>IF(X29&gt;0," ratus ","")</f>
        <v/>
      </c>
    </row>
    <row r="32" spans="1:24" ht="15.75">
      <c r="A32" s="82" t="s">
        <v>39</v>
      </c>
      <c r="B32" s="82"/>
      <c r="C32" s="82"/>
      <c r="D32" s="82" t="s">
        <v>42</v>
      </c>
      <c r="E32" s="82"/>
      <c r="F32" s="82"/>
      <c r="G32" s="4"/>
      <c r="H32" s="82" t="s">
        <v>27</v>
      </c>
      <c r="I32" s="82"/>
      <c r="N32" s="79"/>
      <c r="O32" s="79"/>
      <c r="P32" s="79" t="str">
        <f>CONCATENATE(P30,P25)</f>
        <v/>
      </c>
      <c r="Q32" s="79" t="str">
        <f t="shared" ref="Q32:X32" si="9">CONCATENATE(Q30,Q31)</f>
        <v/>
      </c>
      <c r="R32" s="79" t="str">
        <f t="shared" si="9"/>
        <v/>
      </c>
      <c r="S32" s="79" t="str">
        <f t="shared" si="9"/>
        <v xml:space="preserve">delapan ribu </v>
      </c>
      <c r="T32" s="79" t="str">
        <f t="shared" si="9"/>
        <v xml:space="preserve">empat puluh </v>
      </c>
      <c r="U32" s="79" t="str">
        <f t="shared" si="9"/>
        <v xml:space="preserve">delapan ratus </v>
      </c>
      <c r="V32" s="79" t="str">
        <f t="shared" si="9"/>
        <v xml:space="preserve">lima juta </v>
      </c>
      <c r="W32" s="79" t="str">
        <f t="shared" si="9"/>
        <v/>
      </c>
      <c r="X32" s="79" t="str">
        <f t="shared" si="9"/>
        <v/>
      </c>
    </row>
    <row r="33" spans="1:24" ht="15.75">
      <c r="A33" s="83" t="s">
        <v>26</v>
      </c>
      <c r="B33" s="83"/>
      <c r="C33" s="83"/>
      <c r="D33" s="83" t="s">
        <v>43</v>
      </c>
      <c r="E33" s="83"/>
      <c r="F33" s="83"/>
      <c r="G33" s="4"/>
      <c r="H33" s="83" t="s">
        <v>19</v>
      </c>
      <c r="I33" s="83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ht="15">
      <c r="N34" s="80" t="str">
        <f>PROPER(CONCATENATE(X32,W32,V32,U32,T32,S32,R32,Q32,P32,N27))</f>
        <v>Lima Juta Delapan Ratus Empat Puluh Delapan Ribu Rupiah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</row>
  </sheetData>
  <mergeCells count="21">
    <mergeCell ref="B14:C14"/>
    <mergeCell ref="B2:I2"/>
    <mergeCell ref="B3:I3"/>
    <mergeCell ref="B4:I4"/>
    <mergeCell ref="A6:A7"/>
    <mergeCell ref="B6:C7"/>
    <mergeCell ref="D6:D7"/>
    <mergeCell ref="E6:E7"/>
    <mergeCell ref="F6:F7"/>
    <mergeCell ref="B13:C13"/>
    <mergeCell ref="H27:I27"/>
    <mergeCell ref="A28:C28"/>
    <mergeCell ref="D28:F28"/>
    <mergeCell ref="H28:I28"/>
    <mergeCell ref="B15:C16"/>
    <mergeCell ref="A32:C32"/>
    <mergeCell ref="D32:F32"/>
    <mergeCell ref="H32:I32"/>
    <mergeCell ref="A33:C33"/>
    <mergeCell ref="D33:F33"/>
    <mergeCell ref="H33:I33"/>
  </mergeCells>
  <printOptions horizontalCentered="1"/>
  <pageMargins left="0.43" right="0.63" top="0.82" bottom="0.55118110236220474" header="1.7716535433070868" footer="0.74803149606299213"/>
  <pageSetup paperSize="5" scale="75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 Koneksi Inet Menara</vt:lpstr>
      <vt:lpstr>rab 2018</vt:lpstr>
      <vt:lpstr>'AlDas Koneksi Inet Menara'!Print_Area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2022-08-15T06:10:43Z</cp:lastPrinted>
  <dcterms:created xsi:type="dcterms:W3CDTF">2012-03-21T04:38:16Z</dcterms:created>
  <dcterms:modified xsi:type="dcterms:W3CDTF">2022-08-15T06:11:32Z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