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416" windowHeight="10296"/>
  </bookViews>
  <sheets>
    <sheet name="rab 2018" sheetId="8" r:id="rId1"/>
    <sheet name="AlDas " sheetId="13" r:id="rId2"/>
  </sheets>
  <definedNames>
    <definedName name="_xlnm.Print_Area" localSheetId="1">'AlDas '!$C$2:$S$118</definedName>
    <definedName name="_xlnm.Print_Area" localSheetId="0">'rab 2018'!$A$2:$I$32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8"/>
  <c r="H12"/>
  <c r="H13" l="1"/>
  <c r="H9"/>
  <c r="H11" l="1"/>
  <c r="H10"/>
  <c r="K9" l="1"/>
  <c r="A10" l="1"/>
  <c r="P26"/>
  <c r="Q26" s="1"/>
  <c r="R26" s="1"/>
  <c r="S26" s="1"/>
  <c r="T26" s="1"/>
  <c r="U26" s="1"/>
  <c r="V26" s="1"/>
  <c r="W26" s="1"/>
  <c r="X26" s="1"/>
  <c r="A11" l="1"/>
  <c r="A14" s="1"/>
  <c r="H19"/>
  <c r="H18"/>
  <c r="I20" l="1"/>
  <c r="K16"/>
  <c r="K14"/>
  <c r="H14"/>
  <c r="I15" l="1"/>
  <c r="I21" s="1"/>
  <c r="I23" s="1"/>
  <c r="I24" s="1"/>
  <c r="N26" s="1"/>
  <c r="W27" l="1"/>
  <c r="U27"/>
  <c r="Q27"/>
  <c r="X27"/>
  <c r="V27"/>
  <c r="T27"/>
  <c r="R27"/>
  <c r="P27"/>
  <c r="P28" s="1"/>
  <c r="P29" s="1"/>
  <c r="S27"/>
  <c r="R28" l="1"/>
  <c r="R29" s="1"/>
  <c r="R30" s="1"/>
  <c r="S28"/>
  <c r="S29" s="1"/>
  <c r="V28"/>
  <c r="V29" s="1"/>
  <c r="X28"/>
  <c r="X29" s="1"/>
  <c r="X31" s="1"/>
  <c r="W28"/>
  <c r="W29" s="1"/>
  <c r="T28"/>
  <c r="T29" s="1"/>
  <c r="U28"/>
  <c r="U29" s="1"/>
  <c r="Q28"/>
  <c r="Q29" s="1"/>
  <c r="R31" l="1"/>
  <c r="R32" s="1"/>
  <c r="W30"/>
  <c r="Z17"/>
  <c r="V31"/>
  <c r="X30"/>
  <c r="X32" s="1"/>
  <c r="U30"/>
  <c r="U31"/>
  <c r="Q30"/>
  <c r="Q31"/>
  <c r="T30"/>
  <c r="T31"/>
  <c r="P30"/>
  <c r="P32" s="1"/>
  <c r="S30"/>
  <c r="S31"/>
  <c r="W31"/>
  <c r="V30"/>
  <c r="V32" l="1"/>
  <c r="W32"/>
  <c r="Q32"/>
  <c r="S32"/>
  <c r="T32"/>
  <c r="U32"/>
  <c r="N34" l="1"/>
  <c r="B24" s="1"/>
</calcChain>
</file>

<file path=xl/sharedStrings.xml><?xml version="1.0" encoding="utf-8"?>
<sst xmlns="http://schemas.openxmlformats.org/spreadsheetml/2006/main" count="58" uniqueCount="46">
  <si>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</si>
  <si>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</si>
  <si>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</si>
  <si>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</si>
  <si>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</si>
  <si>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</si>
  <si>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</si>
  <si>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</si>
  <si>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</si>
  <si>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</si>
  <si>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</si>
  <si>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</si>
  <si>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</si>
  <si>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</si>
  <si>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</si>
  <si>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</si>
  <si>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</si>
  <si>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</si>
  <si>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</si>
  <si>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</si>
  <si>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</si>
  <si>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</si>
  <si>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</si>
  <si>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</si>
  <si>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</si>
  <si>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</si>
  <si>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- Tukang (1 orang)</t>
  </si>
  <si>
    <t>- Pekerja (1 orang)</t>
  </si>
  <si>
    <t>hari</t>
  </si>
  <si>
    <t>Rupiah</t>
  </si>
  <si>
    <t>Disetujui oleh :</t>
  </si>
  <si>
    <t>m</t>
  </si>
  <si>
    <t>pcs</t>
  </si>
  <si>
    <t>Ali Ismail Siregar</t>
  </si>
  <si>
    <t>Asesoris pemasangan (kabel ties, isolasi, fisher, paku klem kabel, lem pipa)</t>
  </si>
  <si>
    <t>Medan,    Agustus 2024</t>
  </si>
  <si>
    <t>PERBAIKAN POMPA TRANSFER SOLAR</t>
  </si>
  <si>
    <t>Selang Minyak Solar size 3/4" Brand JeFlex Korea</t>
  </si>
  <si>
    <t>Klem stainless 3/4"</t>
  </si>
  <si>
    <t>Pemasangan Pompa, instalasi perpipaan, bongkar pompa lama</t>
  </si>
  <si>
    <t>Kabel NYYHY 3 x 2.5 mm Eterna</t>
  </si>
  <si>
    <t>Stop kontak Uticon 6 lubang</t>
  </si>
  <si>
    <t>LOKASI : BOOSTER PUMP MENARA</t>
  </si>
  <si>
    <t>Pompa Transfer Solar SUNFLOW lengkap flowmeter</t>
  </si>
  <si>
    <t>Dedi Gusman</t>
  </si>
  <si>
    <t>Kadiv. Transmisi Distribusi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</si>
</sst>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6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164" fontId="35" fillId="0" borderId="0" applyFont="0" applyFill="0" applyBorder="0" applyAlignment="0" applyProtection="0"/>
  </cellStyleXfs>
  <cellXfs count="99">
    <xf numFmtId="0" fontId="0" fillId="0" borderId="0" xfId="0"/>
    <xf numFmtId="165" fontId="18" fillId="0" borderId="0" xfId="28" applyFont="1"/>
    <xf numFmtId="0" fontId="21" fillId="0" borderId="0" xfId="0" applyFont="1"/>
    <xf numFmtId="165" fontId="19" fillId="0" borderId="0" xfId="0" applyNumberFormat="1" applyFont="1"/>
    <xf numFmtId="0" fontId="25" fillId="0" borderId="0" xfId="0" applyFo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1" fillId="0" borderId="0" xfId="0" applyFont="1" applyAlignment="1">
      <alignment horizontal="center"/>
    </xf>
    <xf numFmtId="0" fontId="22" fillId="0" borderId="0" xfId="0" applyFo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7" fillId="0" borderId="16" xfId="0" applyFont="1" applyBorder="1"/>
    <xf numFmtId="0" fontId="27" fillId="0" borderId="20" xfId="0" applyFont="1" applyBorder="1"/>
    <xf numFmtId="0" fontId="30" fillId="0" borderId="15" xfId="0" applyFont="1" applyBorder="1"/>
    <xf numFmtId="0" fontId="19" fillId="0" borderId="0" xfId="0" applyFont="1" applyAlignment="1">
      <alignment horizontal="center"/>
    </xf>
    <xf numFmtId="0" fontId="23" fillId="0" borderId="0" xfId="43"/>
    <xf numFmtId="0" fontId="27" fillId="0" borderId="11" xfId="0" applyFont="1" applyBorder="1" applyAlignment="1">
      <alignment horizontal="center" vertical="top"/>
    </xf>
    <xf numFmtId="166" fontId="27" fillId="0" borderId="11" xfId="28" applyNumberFormat="1" applyFont="1" applyBorder="1" applyAlignment="1">
      <alignment horizontal="center" vertical="top"/>
    </xf>
    <xf numFmtId="43" fontId="27" fillId="0" borderId="11" xfId="28" applyNumberFormat="1" applyFont="1" applyBorder="1" applyAlignment="1">
      <alignment horizontal="center" vertical="top"/>
    </xf>
    <xf numFmtId="165" fontId="27" fillId="0" borderId="11" xfId="0" applyNumberFormat="1" applyFont="1" applyBorder="1" applyAlignment="1">
      <alignment vertical="top"/>
    </xf>
    <xf numFmtId="165" fontId="31" fillId="0" borderId="0" xfId="28" applyFont="1" applyAlignment="1">
      <alignment vertical="top"/>
    </xf>
    <xf numFmtId="0" fontId="27" fillId="0" borderId="11" xfId="0" applyFont="1" applyBorder="1" applyAlignment="1">
      <alignment horizontal="center"/>
    </xf>
    <xf numFmtId="0" fontId="27" fillId="0" borderId="19" xfId="0" applyFont="1" applyBorder="1"/>
    <xf numFmtId="166" fontId="27" fillId="0" borderId="11" xfId="28" applyNumberFormat="1" applyFont="1" applyBorder="1" applyAlignment="1">
      <alignment horizontal="center"/>
    </xf>
    <xf numFmtId="43" fontId="27" fillId="0" borderId="11" xfId="28" applyNumberFormat="1" applyFont="1" applyBorder="1" applyAlignment="1">
      <alignment horizontal="center"/>
    </xf>
    <xf numFmtId="165" fontId="27" fillId="0" borderId="11" xfId="0" applyNumberFormat="1" applyFont="1" applyBorder="1"/>
    <xf numFmtId="165" fontId="31" fillId="0" borderId="0" xfId="28" applyFont="1"/>
    <xf numFmtId="0" fontId="27" fillId="0" borderId="10" xfId="0" applyFont="1" applyBorder="1"/>
    <xf numFmtId="165" fontId="27" fillId="0" borderId="11" xfId="28" applyFont="1" applyBorder="1" applyAlignment="1">
      <alignment horizontal="center"/>
    </xf>
    <xf numFmtId="165" fontId="27" fillId="0" borderId="11" xfId="28" applyFont="1" applyBorder="1"/>
    <xf numFmtId="165" fontId="27" fillId="0" borderId="10" xfId="28" applyFont="1" applyBorder="1"/>
    <xf numFmtId="165" fontId="29" fillId="0" borderId="10" xfId="28" applyFont="1" applyBorder="1"/>
    <xf numFmtId="0" fontId="29" fillId="0" borderId="11" xfId="0" applyFont="1" applyBorder="1" applyAlignment="1">
      <alignment horizontal="center"/>
    </xf>
    <xf numFmtId="0" fontId="30" fillId="0" borderId="14" xfId="0" applyFont="1" applyBorder="1"/>
    <xf numFmtId="165" fontId="27" fillId="0" borderId="13" xfId="28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165" fontId="27" fillId="0" borderId="13" xfId="28" applyFont="1" applyBorder="1"/>
    <xf numFmtId="165" fontId="29" fillId="0" borderId="11" xfId="28" applyFont="1" applyBorder="1"/>
    <xf numFmtId="0" fontId="27" fillId="0" borderId="11" xfId="0" applyFont="1" applyBorder="1" applyAlignment="1">
      <alignment horizontal="right"/>
    </xf>
    <xf numFmtId="43" fontId="27" fillId="0" borderId="11" xfId="28" applyNumberFormat="1" applyFont="1" applyBorder="1" applyAlignment="1">
      <alignment horizontal="right"/>
    </xf>
    <xf numFmtId="165" fontId="29" fillId="0" borderId="10" xfId="0" applyNumberFormat="1" applyFont="1" applyBorder="1"/>
    <xf numFmtId="0" fontId="27" fillId="0" borderId="14" xfId="0" applyFont="1" applyBorder="1" applyAlignment="1">
      <alignment horizontal="right"/>
    </xf>
    <xf numFmtId="0" fontId="27" fillId="0" borderId="12" xfId="0" applyFont="1" applyBorder="1"/>
    <xf numFmtId="43" fontId="27" fillId="0" borderId="12" xfId="28" applyNumberFormat="1" applyFont="1" applyBorder="1" applyAlignment="1">
      <alignment horizontal="center"/>
    </xf>
    <xf numFmtId="165" fontId="27" fillId="0" borderId="12" xfId="28" applyFont="1" applyBorder="1" applyAlignment="1">
      <alignment horizontal="left"/>
    </xf>
    <xf numFmtId="165" fontId="27" fillId="0" borderId="12" xfId="28" applyFont="1" applyBorder="1" applyAlignment="1">
      <alignment horizontal="right"/>
    </xf>
    <xf numFmtId="43" fontId="29" fillId="0" borderId="13" xfId="28" applyNumberFormat="1" applyFont="1" applyBorder="1" applyAlignment="1">
      <alignment horizontal="right"/>
    </xf>
    <xf numFmtId="165" fontId="29" fillId="0" borderId="11" xfId="0" applyNumberFormat="1" applyFont="1" applyBorder="1"/>
    <xf numFmtId="0" fontId="27" fillId="0" borderId="17" xfId="0" applyFont="1" applyBorder="1"/>
    <xf numFmtId="165" fontId="27" fillId="0" borderId="17" xfId="28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165" fontId="27" fillId="0" borderId="17" xfId="28" applyFont="1" applyBorder="1" applyAlignment="1">
      <alignment horizontal="right"/>
    </xf>
    <xf numFmtId="165" fontId="28" fillId="0" borderId="10" xfId="0" applyNumberFormat="1" applyFont="1" applyBorder="1"/>
    <xf numFmtId="165" fontId="32" fillId="0" borderId="14" xfId="28" applyFont="1" applyBorder="1" applyAlignment="1">
      <alignment vertical="center"/>
    </xf>
    <xf numFmtId="165" fontId="32" fillId="0" borderId="12" xfId="28" applyFont="1" applyBorder="1" applyAlignment="1">
      <alignment vertical="center"/>
    </xf>
    <xf numFmtId="165" fontId="32" fillId="0" borderId="12" xfId="28" applyFont="1" applyBorder="1" applyAlignment="1">
      <alignment horizontal="center" vertical="center"/>
    </xf>
    <xf numFmtId="165" fontId="32" fillId="0" borderId="15" xfId="28" applyFont="1" applyBorder="1" applyAlignment="1">
      <alignment vertical="center"/>
    </xf>
    <xf numFmtId="0" fontId="29" fillId="0" borderId="13" xfId="0" applyFont="1" applyBorder="1"/>
    <xf numFmtId="165" fontId="29" fillId="0" borderId="13" xfId="0" applyNumberFormat="1" applyFont="1" applyBorder="1"/>
    <xf numFmtId="165" fontId="32" fillId="0" borderId="16" xfId="28" applyFont="1" applyBorder="1" applyAlignment="1">
      <alignment vertical="center"/>
    </xf>
    <xf numFmtId="165" fontId="33" fillId="0" borderId="17" xfId="28" applyFont="1" applyBorder="1" applyAlignment="1">
      <alignment horizontal="left" vertical="center"/>
    </xf>
    <xf numFmtId="165" fontId="33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vertical="center"/>
    </xf>
    <xf numFmtId="165" fontId="32" fillId="0" borderId="18" xfId="28" applyFont="1" applyBorder="1" applyAlignment="1">
      <alignment vertical="center"/>
    </xf>
    <xf numFmtId="0" fontId="29" fillId="0" borderId="10" xfId="0" applyFont="1" applyBorder="1"/>
    <xf numFmtId="0" fontId="27" fillId="0" borderId="16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164" fontId="34" fillId="24" borderId="0" xfId="44" applyFont="1" applyFill="1"/>
    <xf numFmtId="0" fontId="1" fillId="24" borderId="0" xfId="43" applyFont="1" applyFill="1"/>
    <xf numFmtId="0" fontId="34" fillId="24" borderId="0" xfId="43" applyFont="1" applyFill="1"/>
    <xf numFmtId="164" fontId="1" fillId="24" borderId="0" xfId="43" applyNumberFormat="1" applyFont="1" applyFill="1"/>
    <xf numFmtId="164" fontId="1" fillId="24" borderId="0" xfId="45" applyFont="1" applyFill="1"/>
    <xf numFmtId="164" fontId="18" fillId="0" borderId="0" xfId="45" applyFont="1"/>
    <xf numFmtId="164" fontId="31" fillId="0" borderId="0" xfId="45" applyFont="1" applyAlignment="1">
      <alignment vertical="top"/>
    </xf>
    <xf numFmtId="164" fontId="31" fillId="0" borderId="0" xfId="45" applyFont="1"/>
    <xf numFmtId="0" fontId="27" fillId="0" borderId="11" xfId="0" applyFont="1" applyBorder="1" applyAlignment="1">
      <alignment horizontal="right" vertical="top"/>
    </xf>
    <xf numFmtId="43" fontId="27" fillId="0" borderId="11" xfId="28" applyNumberFormat="1" applyFont="1" applyBorder="1" applyAlignment="1">
      <alignment horizontal="right" vertical="top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7" fillId="0" borderId="19" xfId="0" quotePrefix="1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19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5" builtinId="6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5392</xdr:row>
      <xdr:rowOff>9525</xdr:rowOff>
    </xdr:from>
    <xdr:to>
      <xdr:col>1</xdr:col>
      <xdr:colOff>593435</xdr:colOff>
      <xdr:row>5392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5481</xdr:row>
      <xdr:rowOff>161925</xdr:rowOff>
    </xdr:from>
    <xdr:to>
      <xdr:col>1</xdr:col>
      <xdr:colOff>541238</xdr:colOff>
      <xdr:row>5482</xdr:row>
      <xdr:rowOff>32272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5536</xdr:row>
      <xdr:rowOff>0</xdr:rowOff>
    </xdr:from>
    <xdr:to>
      <xdr:col>1</xdr:col>
      <xdr:colOff>623534</xdr:colOff>
      <xdr:row>5536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5338</xdr:row>
      <xdr:rowOff>9525</xdr:rowOff>
    </xdr:from>
    <xdr:to>
      <xdr:col>1</xdr:col>
      <xdr:colOff>593435</xdr:colOff>
      <xdr:row>5338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5298</xdr:row>
      <xdr:rowOff>9525</xdr:rowOff>
    </xdr:from>
    <xdr:to>
      <xdr:col>1</xdr:col>
      <xdr:colOff>593435</xdr:colOff>
      <xdr:row>5298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5577</xdr:row>
      <xdr:rowOff>0</xdr:rowOff>
    </xdr:from>
    <xdr:to>
      <xdr:col>1</xdr:col>
      <xdr:colOff>474563</xdr:colOff>
      <xdr:row>5577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1085</xdr:row>
      <xdr:rowOff>180975</xdr:rowOff>
    </xdr:from>
    <xdr:to>
      <xdr:col>1</xdr:col>
      <xdr:colOff>4476750</xdr:colOff>
      <xdr:row>1088</xdr:row>
      <xdr:rowOff>190500</xdr:rowOff>
    </xdr:to>
    <xdr:pic>
      <xdr:nvPicPr>
        <xdr:cNvPr id="77372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C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1121</xdr:row>
      <xdr:rowOff>180975</xdr:rowOff>
    </xdr:from>
    <xdr:to>
      <xdr:col>1</xdr:col>
      <xdr:colOff>4476750</xdr:colOff>
      <xdr:row>1124</xdr:row>
      <xdr:rowOff>190500</xdr:rowOff>
    </xdr:to>
    <xdr:pic>
      <xdr:nvPicPr>
        <xdr:cNvPr id="77374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E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1193</xdr:row>
      <xdr:rowOff>180975</xdr:rowOff>
    </xdr:from>
    <xdr:to>
      <xdr:col>1</xdr:col>
      <xdr:colOff>4476750</xdr:colOff>
      <xdr:row>1196</xdr:row>
      <xdr:rowOff>190500</xdr:rowOff>
    </xdr:to>
    <xdr:pic>
      <xdr:nvPicPr>
        <xdr:cNvPr id="77375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F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1157</xdr:row>
      <xdr:rowOff>180975</xdr:rowOff>
    </xdr:from>
    <xdr:to>
      <xdr:col>1</xdr:col>
      <xdr:colOff>4476750</xdr:colOff>
      <xdr:row>1160</xdr:row>
      <xdr:rowOff>190500</xdr:rowOff>
    </xdr:to>
    <xdr:pic>
      <xdr:nvPicPr>
        <xdr:cNvPr id="77376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40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1232</xdr:row>
      <xdr:rowOff>72118</xdr:rowOff>
    </xdr:from>
    <xdr:to>
      <xdr:col>1</xdr:col>
      <xdr:colOff>3333751</xdr:colOff>
      <xdr:row>1233</xdr:row>
      <xdr:rowOff>140975</xdr:rowOff>
    </xdr:to>
    <xdr:pic>
      <xdr:nvPicPr>
        <xdr:cNvPr id="48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18</xdr:col>
      <xdr:colOff>598787</xdr:colOff>
      <xdr:row>39</xdr:row>
      <xdr:rowOff>65786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3950" y="381000"/>
          <a:ext cx="10304762" cy="711428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18</xdr:col>
      <xdr:colOff>598787</xdr:colOff>
      <xdr:row>78</xdr:row>
      <xdr:rowOff>65786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23950" y="7810500"/>
          <a:ext cx="10304762" cy="711428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18</xdr:col>
      <xdr:colOff>598787</xdr:colOff>
      <xdr:row>117</xdr:row>
      <xdr:rowOff>65786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23950" y="15240000"/>
          <a:ext cx="10304762" cy="71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34"/>
  <sheetViews>
    <sheetView tabSelected="1" zoomScale="70" zoomScaleNormal="70" workbookViewId="0">
      <selection activeCell="D33" sqref="D33"/>
    </sheetView>
  </sheetViews>
  <sheetFormatPr defaultColWidth="9.109375" defaultRowHeight="12"/>
  <cols>
    <col min="1" max="1" width="4.5546875" style="1" customWidth="1"/>
    <col min="2" max="2" width="20" style="1" customWidth="1"/>
    <col min="3" max="3" width="26.33203125" style="1" customWidth="1"/>
    <col min="4" max="4" width="10" style="15" customWidth="1"/>
    <col min="5" max="5" width="8.5546875" style="1" customWidth="1"/>
    <col min="6" max="6" width="11" style="1" customWidth="1"/>
    <col min="7" max="7" width="16.88671875" style="1" customWidth="1"/>
    <col min="8" max="8" width="17.109375" style="1" customWidth="1"/>
    <col min="9" max="9" width="16.5546875" style="1" customWidth="1"/>
    <col min="10" max="10" width="9.109375" style="1" customWidth="1"/>
    <col min="11" max="11" width="17.44140625" style="1" bestFit="1" customWidth="1"/>
    <col min="12" max="12" width="11.6640625" style="1" bestFit="1" customWidth="1"/>
    <col min="13" max="13" width="12.109375" style="1" bestFit="1" customWidth="1"/>
    <col min="14" max="14" width="27.6640625" style="1" customWidth="1"/>
    <col min="15" max="15" width="3.33203125" style="1" customWidth="1"/>
    <col min="16" max="16" width="15.6640625" style="1" bestFit="1" customWidth="1"/>
    <col min="17" max="21" width="9.109375" style="1"/>
    <col min="22" max="22" width="12" style="78" bestFit="1" customWidth="1"/>
    <col min="23" max="23" width="15.88671875" style="1" customWidth="1"/>
    <col min="24" max="24" width="12.88671875" style="1" customWidth="1"/>
    <col min="25" max="25" width="9.6640625" style="1" customWidth="1"/>
    <col min="26" max="16384" width="9.109375" style="1"/>
  </cols>
  <sheetData>
    <row r="2" spans="1:22" ht="33.6">
      <c r="A2" s="4"/>
      <c r="B2" s="93" t="s">
        <v>20</v>
      </c>
      <c r="C2" s="93"/>
      <c r="D2" s="93"/>
      <c r="E2" s="93"/>
      <c r="F2" s="93"/>
      <c r="G2" s="93"/>
      <c r="H2" s="93"/>
      <c r="I2" s="93"/>
    </row>
    <row r="3" spans="1:22" ht="24.75" customHeight="1">
      <c r="A3" s="4"/>
      <c r="B3" s="94" t="s">
        <v>36</v>
      </c>
      <c r="C3" s="94"/>
      <c r="D3" s="94"/>
      <c r="E3" s="94"/>
      <c r="F3" s="94"/>
      <c r="G3" s="94"/>
      <c r="H3" s="94"/>
      <c r="I3" s="94"/>
    </row>
    <row r="4" spans="1:22" ht="25.8">
      <c r="A4" s="11"/>
      <c r="B4" s="95" t="s">
        <v>42</v>
      </c>
      <c r="C4" s="95"/>
      <c r="D4" s="95"/>
      <c r="E4" s="95"/>
      <c r="F4" s="95"/>
      <c r="G4" s="95"/>
      <c r="H4" s="95"/>
      <c r="I4" s="95"/>
    </row>
    <row r="5" spans="1:22" ht="15.6">
      <c r="A5" s="19"/>
      <c r="B5" s="19"/>
      <c r="C5" s="19"/>
      <c r="D5" s="19"/>
      <c r="E5" s="19"/>
      <c r="F5" s="19"/>
      <c r="G5" s="19"/>
      <c r="H5" s="19"/>
      <c r="I5" s="19"/>
    </row>
    <row r="6" spans="1:22" ht="15.6">
      <c r="A6" s="85" t="s">
        <v>0</v>
      </c>
      <c r="B6" s="87" t="s">
        <v>1</v>
      </c>
      <c r="C6" s="88"/>
      <c r="D6" s="85" t="s">
        <v>2</v>
      </c>
      <c r="E6" s="85" t="s">
        <v>3</v>
      </c>
      <c r="F6" s="85" t="s">
        <v>4</v>
      </c>
      <c r="G6" s="5" t="s">
        <v>5</v>
      </c>
      <c r="H6" s="5" t="s">
        <v>6</v>
      </c>
      <c r="I6" s="5" t="s">
        <v>7</v>
      </c>
    </row>
    <row r="7" spans="1:22" ht="15.6">
      <c r="A7" s="86"/>
      <c r="B7" s="89"/>
      <c r="C7" s="90"/>
      <c r="D7" s="86"/>
      <c r="E7" s="86"/>
      <c r="F7" s="86"/>
      <c r="G7" s="6" t="s">
        <v>8</v>
      </c>
      <c r="H7" s="6" t="s">
        <v>8</v>
      </c>
      <c r="I7" s="6" t="s">
        <v>8</v>
      </c>
    </row>
    <row r="8" spans="1:22" ht="15.6">
      <c r="A8" s="5" t="s">
        <v>9</v>
      </c>
      <c r="B8" s="14" t="s">
        <v>22</v>
      </c>
      <c r="C8" s="13"/>
      <c r="D8" s="12"/>
      <c r="E8" s="7"/>
      <c r="F8" s="7"/>
      <c r="G8" s="7"/>
      <c r="H8" s="8"/>
      <c r="I8" s="9"/>
    </row>
    <row r="9" spans="1:22" s="31" customFormat="1" ht="15.6">
      <c r="A9" s="21">
        <v>1</v>
      </c>
      <c r="B9" s="27" t="s">
        <v>43</v>
      </c>
      <c r="C9" s="17"/>
      <c r="D9" s="28">
        <v>1</v>
      </c>
      <c r="E9" s="26" t="s">
        <v>21</v>
      </c>
      <c r="F9" s="26" t="s">
        <v>10</v>
      </c>
      <c r="G9" s="29">
        <v>7000000</v>
      </c>
      <c r="H9" s="29">
        <f t="shared" ref="H9" si="0">+G9*D9</f>
        <v>7000000</v>
      </c>
      <c r="I9" s="30"/>
      <c r="K9" s="31">
        <f t="shared" ref="K9" si="1">24*3*2</f>
        <v>144</v>
      </c>
      <c r="V9" s="80"/>
    </row>
    <row r="10" spans="1:22" s="31" customFormat="1" ht="15.6">
      <c r="A10" s="21">
        <f t="shared" ref="A10:A14" si="2">+A9+1</f>
        <v>2</v>
      </c>
      <c r="B10" s="27" t="s">
        <v>37</v>
      </c>
      <c r="C10" s="17"/>
      <c r="D10" s="28">
        <v>2</v>
      </c>
      <c r="E10" s="26" t="s">
        <v>31</v>
      </c>
      <c r="F10" s="26" t="s">
        <v>10</v>
      </c>
      <c r="G10" s="29">
        <v>140000</v>
      </c>
      <c r="H10" s="29">
        <f>G10*D10</f>
        <v>280000</v>
      </c>
      <c r="I10" s="30"/>
      <c r="V10" s="80"/>
    </row>
    <row r="11" spans="1:22" s="31" customFormat="1" ht="15.6">
      <c r="A11" s="21">
        <f t="shared" si="2"/>
        <v>3</v>
      </c>
      <c r="B11" s="27" t="s">
        <v>38</v>
      </c>
      <c r="C11" s="17"/>
      <c r="D11" s="28">
        <v>4</v>
      </c>
      <c r="E11" s="26" t="s">
        <v>32</v>
      </c>
      <c r="F11" s="26" t="s">
        <v>10</v>
      </c>
      <c r="G11" s="29">
        <v>75000</v>
      </c>
      <c r="H11" s="29">
        <f>G11*D11</f>
        <v>300000</v>
      </c>
      <c r="I11" s="30"/>
      <c r="V11" s="80"/>
    </row>
    <row r="12" spans="1:22" s="31" customFormat="1" ht="15.6">
      <c r="A12" s="21">
        <v>4</v>
      </c>
      <c r="B12" s="27" t="s">
        <v>40</v>
      </c>
      <c r="C12" s="17"/>
      <c r="D12" s="28">
        <v>8</v>
      </c>
      <c r="E12" s="26" t="s">
        <v>31</v>
      </c>
      <c r="F12" s="26" t="s">
        <v>10</v>
      </c>
      <c r="G12" s="29">
        <v>50000</v>
      </c>
      <c r="H12" s="29">
        <f>G12*D12</f>
        <v>400000</v>
      </c>
      <c r="I12" s="30"/>
      <c r="V12" s="80"/>
    </row>
    <row r="13" spans="1:22" s="31" customFormat="1" ht="15.6">
      <c r="A13" s="21">
        <v>5</v>
      </c>
      <c r="B13" s="27" t="s">
        <v>41</v>
      </c>
      <c r="C13" s="17"/>
      <c r="D13" s="28">
        <v>1</v>
      </c>
      <c r="E13" s="26" t="s">
        <v>32</v>
      </c>
      <c r="F13" s="26" t="s">
        <v>10</v>
      </c>
      <c r="G13" s="29">
        <v>40000</v>
      </c>
      <c r="H13" s="29">
        <f>G13*D13</f>
        <v>40000</v>
      </c>
      <c r="I13" s="30"/>
      <c r="N13" s="31">
        <f>60*15</f>
        <v>900</v>
      </c>
      <c r="V13" s="80"/>
    </row>
    <row r="14" spans="1:22" s="25" customFormat="1" ht="18" customHeight="1">
      <c r="A14" s="21">
        <f t="shared" si="2"/>
        <v>6</v>
      </c>
      <c r="B14" s="96" t="s">
        <v>34</v>
      </c>
      <c r="C14" s="92"/>
      <c r="D14" s="22">
        <v>1</v>
      </c>
      <c r="E14" s="21" t="s">
        <v>19</v>
      </c>
      <c r="F14" s="21" t="s">
        <v>10</v>
      </c>
      <c r="G14" s="23">
        <v>200000</v>
      </c>
      <c r="H14" s="23">
        <f t="shared" ref="H14" si="3">+G14*D14</f>
        <v>200000</v>
      </c>
      <c r="I14" s="24"/>
      <c r="K14" s="25">
        <f>24*3*2</f>
        <v>144</v>
      </c>
      <c r="V14" s="79"/>
    </row>
    <row r="15" spans="1:22" s="31" customFormat="1" ht="15.6">
      <c r="A15" s="32"/>
      <c r="B15" s="97"/>
      <c r="C15" s="98"/>
      <c r="D15" s="33"/>
      <c r="E15" s="26"/>
      <c r="F15" s="26"/>
      <c r="G15" s="34"/>
      <c r="H15" s="35"/>
      <c r="I15" s="36">
        <f>SUM(H9:H15)</f>
        <v>8220000</v>
      </c>
    </row>
    <row r="16" spans="1:22" s="31" customFormat="1" ht="15.6">
      <c r="A16" s="37" t="s">
        <v>11</v>
      </c>
      <c r="B16" s="38" t="s">
        <v>12</v>
      </c>
      <c r="C16" s="18"/>
      <c r="D16" s="39"/>
      <c r="E16" s="40"/>
      <c r="F16" s="40"/>
      <c r="G16" s="41"/>
      <c r="H16" s="34"/>
      <c r="I16" s="42"/>
      <c r="K16" s="31">
        <f>21*3*2</f>
        <v>126</v>
      </c>
    </row>
    <row r="17" spans="1:26" s="25" customFormat="1" ht="31.8" customHeight="1">
      <c r="A17" s="81">
        <v>1</v>
      </c>
      <c r="B17" s="96" t="s">
        <v>39</v>
      </c>
      <c r="C17" s="92"/>
      <c r="D17" s="22"/>
      <c r="E17" s="21"/>
      <c r="F17" s="21"/>
      <c r="G17" s="82"/>
      <c r="H17" s="82"/>
      <c r="I17" s="24"/>
      <c r="Z17" s="25">
        <f>SUM(V29:X29)</f>
        <v>8</v>
      </c>
    </row>
    <row r="18" spans="1:26" s="31" customFormat="1" ht="15.75" customHeight="1">
      <c r="A18" s="43"/>
      <c r="B18" s="91" t="s">
        <v>26</v>
      </c>
      <c r="C18" s="92"/>
      <c r="D18" s="28">
        <v>1</v>
      </c>
      <c r="E18" s="26" t="s">
        <v>28</v>
      </c>
      <c r="F18" s="26" t="s">
        <v>10</v>
      </c>
      <c r="G18" s="44">
        <v>120000</v>
      </c>
      <c r="H18" s="44">
        <f>G18*D18</f>
        <v>120000</v>
      </c>
      <c r="I18" s="30"/>
    </row>
    <row r="19" spans="1:26" s="31" customFormat="1" ht="15.75" customHeight="1">
      <c r="A19" s="43"/>
      <c r="B19" s="91" t="s">
        <v>27</v>
      </c>
      <c r="C19" s="92"/>
      <c r="D19" s="28">
        <v>1</v>
      </c>
      <c r="E19" s="26" t="s">
        <v>28</v>
      </c>
      <c r="F19" s="26" t="s">
        <v>10</v>
      </c>
      <c r="G19" s="44">
        <v>100000</v>
      </c>
      <c r="H19" s="44">
        <f>G19*D19</f>
        <v>100000</v>
      </c>
      <c r="I19" s="30"/>
    </row>
    <row r="20" spans="1:26" s="31" customFormat="1" ht="15.6">
      <c r="A20" s="43"/>
      <c r="B20" s="71"/>
      <c r="C20" s="72"/>
      <c r="D20" s="29"/>
      <c r="E20" s="26"/>
      <c r="F20" s="26"/>
      <c r="G20" s="44"/>
      <c r="H20" s="44"/>
      <c r="I20" s="45">
        <f>SUM(H18:H19)</f>
        <v>220000</v>
      </c>
    </row>
    <row r="21" spans="1:26" s="31" customFormat="1" ht="15.6">
      <c r="A21" s="46"/>
      <c r="B21" s="47"/>
      <c r="C21" s="47"/>
      <c r="D21" s="48"/>
      <c r="E21" s="49"/>
      <c r="F21" s="50"/>
      <c r="G21" s="50" t="s">
        <v>13</v>
      </c>
      <c r="H21" s="51"/>
      <c r="I21" s="52">
        <f>I15+I20</f>
        <v>8440000</v>
      </c>
    </row>
    <row r="22" spans="1:26" s="31" customFormat="1" ht="15.6">
      <c r="A22" s="16"/>
      <c r="B22" s="53"/>
      <c r="C22" s="53"/>
      <c r="D22" s="54"/>
      <c r="E22" s="54"/>
      <c r="F22" s="55"/>
      <c r="G22" s="56"/>
      <c r="H22" s="57"/>
      <c r="I22" s="36"/>
    </row>
    <row r="23" spans="1:26" s="31" customFormat="1" ht="15.6">
      <c r="A23" s="58"/>
      <c r="B23" s="59" t="s">
        <v>23</v>
      </c>
      <c r="C23" s="59"/>
      <c r="D23" s="60"/>
      <c r="E23" s="59"/>
      <c r="F23" s="59"/>
      <c r="G23" s="61"/>
      <c r="H23" s="62" t="s">
        <v>14</v>
      </c>
      <c r="I23" s="63">
        <f>I21</f>
        <v>8440000</v>
      </c>
    </row>
    <row r="24" spans="1:26" s="31" customFormat="1" ht="15.6">
      <c r="A24" s="64"/>
      <c r="B24" s="65" t="str">
        <f>N34</f>
        <v>Delapan Juta Empat Ratus Empat Puluh  Ribu Rupiah</v>
      </c>
      <c r="C24" s="66"/>
      <c r="D24" s="67"/>
      <c r="E24" s="68"/>
      <c r="F24" s="68"/>
      <c r="G24" s="69"/>
      <c r="H24" s="70" t="s">
        <v>15</v>
      </c>
      <c r="I24" s="45">
        <f>ROUND(I23,-3)</f>
        <v>8440000</v>
      </c>
      <c r="V24" s="80"/>
    </row>
    <row r="25" spans="1:26" ht="15.6">
      <c r="A25" s="2"/>
      <c r="B25" s="2"/>
      <c r="C25" s="2"/>
      <c r="D25" s="10"/>
      <c r="E25" s="2"/>
      <c r="F25" s="2"/>
      <c r="G25" s="2"/>
      <c r="H25" s="2"/>
      <c r="I25" s="3"/>
    </row>
    <row r="26" spans="1:26" ht="15.6">
      <c r="A26" s="2"/>
      <c r="B26" s="2"/>
      <c r="C26" s="2"/>
      <c r="D26" s="10"/>
      <c r="E26" s="2"/>
      <c r="F26" s="2"/>
      <c r="G26" s="2"/>
      <c r="H26" s="83" t="s">
        <v>35</v>
      </c>
      <c r="I26" s="83"/>
      <c r="N26" s="73">
        <f>I24</f>
        <v>8440000</v>
      </c>
      <c r="O26" s="74">
        <v>1</v>
      </c>
      <c r="P26" s="74">
        <f>+O26*10</f>
        <v>10</v>
      </c>
      <c r="Q26" s="74">
        <f t="shared" ref="Q26:X26" si="4">+P26*10</f>
        <v>100</v>
      </c>
      <c r="R26" s="74">
        <f t="shared" si="4"/>
        <v>1000</v>
      </c>
      <c r="S26" s="74">
        <f t="shared" si="4"/>
        <v>10000</v>
      </c>
      <c r="T26" s="74">
        <f t="shared" si="4"/>
        <v>100000</v>
      </c>
      <c r="U26" s="74">
        <f t="shared" si="4"/>
        <v>1000000</v>
      </c>
      <c r="V26" s="77">
        <f t="shared" si="4"/>
        <v>10000000</v>
      </c>
      <c r="W26" s="77">
        <f t="shared" si="4"/>
        <v>100000000</v>
      </c>
      <c r="X26" s="74">
        <f t="shared" si="4"/>
        <v>1000000000</v>
      </c>
    </row>
    <row r="27" spans="1:26" ht="15.6">
      <c r="A27" s="83" t="s">
        <v>16</v>
      </c>
      <c r="B27" s="83"/>
      <c r="C27" s="83"/>
      <c r="D27" s="83" t="s">
        <v>30</v>
      </c>
      <c r="E27" s="83"/>
      <c r="F27" s="83"/>
      <c r="G27" s="2"/>
      <c r="H27" s="83" t="s">
        <v>17</v>
      </c>
      <c r="I27" s="83"/>
      <c r="N27" s="75" t="s">
        <v>29</v>
      </c>
      <c r="O27" s="74">
        <v>0</v>
      </c>
      <c r="P27" s="76">
        <f>MOD(N26,P26)</f>
        <v>0</v>
      </c>
      <c r="Q27" s="76">
        <f>MOD(N26,Q26)</f>
        <v>0</v>
      </c>
      <c r="R27" s="76">
        <f>MOD(N26,R26)</f>
        <v>0</v>
      </c>
      <c r="S27" s="76">
        <f>MOD(N26,S26)</f>
        <v>0</v>
      </c>
      <c r="T27" s="76">
        <f>MOD(N26,T26)</f>
        <v>40000</v>
      </c>
      <c r="U27" s="76">
        <f>MOD(N26,U26)</f>
        <v>440000</v>
      </c>
      <c r="V27" s="77">
        <f>MOD(N26,V26)</f>
        <v>8440000</v>
      </c>
      <c r="W27" s="76">
        <f>MOD(N26,W26)</f>
        <v>8440000</v>
      </c>
      <c r="X27" s="76">
        <f>MOD(N26,X26)</f>
        <v>8440000</v>
      </c>
    </row>
    <row r="28" spans="1:26" ht="15.6">
      <c r="A28" s="2"/>
      <c r="B28" s="2"/>
      <c r="C28" s="2"/>
      <c r="D28" s="10"/>
      <c r="E28" s="2"/>
      <c r="F28" s="2"/>
      <c r="G28" s="2"/>
      <c r="H28" s="2"/>
      <c r="I28" s="2"/>
      <c r="N28" s="74"/>
      <c r="O28" s="74"/>
      <c r="P28" s="74">
        <f t="shared" ref="P28:U28" si="5">+P27-O27</f>
        <v>0</v>
      </c>
      <c r="Q28" s="74">
        <f t="shared" si="5"/>
        <v>0</v>
      </c>
      <c r="R28" s="74">
        <f t="shared" si="5"/>
        <v>0</v>
      </c>
      <c r="S28" s="74">
        <f t="shared" si="5"/>
        <v>0</v>
      </c>
      <c r="T28" s="74">
        <f t="shared" si="5"/>
        <v>40000</v>
      </c>
      <c r="U28" s="74">
        <f t="shared" si="5"/>
        <v>400000</v>
      </c>
      <c r="V28" s="77">
        <f>+V27-U27</f>
        <v>8000000</v>
      </c>
      <c r="W28" s="74">
        <f t="shared" ref="W28:X28" si="6">+W27-V27</f>
        <v>0</v>
      </c>
      <c r="X28" s="74">
        <f t="shared" si="6"/>
        <v>0</v>
      </c>
    </row>
    <row r="29" spans="1:26" ht="15.6">
      <c r="A29" s="2"/>
      <c r="B29" s="2"/>
      <c r="C29" s="2"/>
      <c r="D29" s="10"/>
      <c r="E29" s="2"/>
      <c r="F29" s="2"/>
      <c r="G29" s="2"/>
      <c r="H29" s="2"/>
      <c r="I29" s="2"/>
      <c r="N29" s="74"/>
      <c r="O29" s="74"/>
      <c r="P29" s="74">
        <f t="shared" ref="P29:U29" si="7">+P28*10/P26</f>
        <v>0</v>
      </c>
      <c r="Q29" s="74">
        <f t="shared" si="7"/>
        <v>0</v>
      </c>
      <c r="R29" s="74">
        <f t="shared" si="7"/>
        <v>0</v>
      </c>
      <c r="S29" s="74">
        <f t="shared" si="7"/>
        <v>0</v>
      </c>
      <c r="T29" s="74">
        <f t="shared" si="7"/>
        <v>4</v>
      </c>
      <c r="U29" s="74">
        <f t="shared" si="7"/>
        <v>4</v>
      </c>
      <c r="V29" s="77">
        <f>+V28*10/V26</f>
        <v>8</v>
      </c>
      <c r="W29" s="74">
        <f t="shared" ref="W29:X29" si="8">+W28*10/W26</f>
        <v>0</v>
      </c>
      <c r="X29" s="74">
        <f t="shared" si="8"/>
        <v>0</v>
      </c>
    </row>
    <row r="30" spans="1:26" ht="15.6">
      <c r="A30" s="2"/>
      <c r="B30" s="2"/>
      <c r="C30" s="2"/>
      <c r="D30" s="10"/>
      <c r="E30" s="2"/>
      <c r="F30" s="2"/>
      <c r="G30" s="2"/>
      <c r="H30" s="2"/>
      <c r="I30" s="2"/>
      <c r="N30" s="74"/>
      <c r="O30" s="74"/>
      <c r="P30" s="74" t="str">
        <f>IF(AND(P29&gt;0,Q29&lt;&gt;1),CHOOSE(P29,"satu","dua","tiga","empat","lima","enam","tujuh","delapan","sembilan"),"")</f>
        <v/>
      </c>
      <c r="Q30" s="74" t="str">
        <f>IF(Q29&gt;0,CHOOSE(Q29,CHOOSE(P29+1,"se","se","dua","tiga","empat","lima","enam","tujuh","delapan","sembilan"),"dua","tiga","empat","lima","enam","tujuh","delapan","sembilan"),"")</f>
        <v/>
      </c>
      <c r="R30" s="74" t="str">
        <f>IF(R29&gt;0,CHOOSE(R29,"se","dua","tiga","empat","lima","enam","tujuh","delapan","sembilan"),"")</f>
        <v/>
      </c>
      <c r="S30" s="74" t="str">
        <f>IF(AND(S29&gt;0,T29&lt;&gt;1),CHOOSE(S29,"satu","dua","tiga","empat","lima","enam","tujuh","delapan","sembilan"),"")</f>
        <v/>
      </c>
      <c r="T30" s="74" t="str">
        <f>IF(T29&gt;0,CHOOSE(T29,CHOOSE(S29+1,"se","se","dua","tiga","empat","lima","enam","tujuh","delapan","sembilan"),"dua","tiga","empat","lima","enam","tujuh","delapan","sembilan"),"")</f>
        <v>empat</v>
      </c>
      <c r="U30" s="74" t="str">
        <f>IF(U29&gt;0,CHOOSE(U29,"se","dua","tiga","empat","lima","enam","tujuh","delapan","sembilan"),"")</f>
        <v>empat</v>
      </c>
      <c r="V30" s="77" t="str">
        <f>IF(AND(V29&gt;0,W29&lt;&gt;1),CHOOSE(V29,"satu","dua","tiga","empat","lima","enam","tujuh","delapan","sembilan"),"")</f>
        <v>delapan</v>
      </c>
      <c r="W30" s="74" t="str">
        <f>IF(W29&gt;0,CHOOSE(W29,CHOOSE(V29+1,"se","se","dua","tiga","empat","lima","enam","tujuh","delapan","sembilan"),"dua","tiga","empat","lima","enam","tujuh","delapan","sembilan"),"")</f>
        <v/>
      </c>
      <c r="X30" s="74" t="str">
        <f>IF(X29&gt;0,CHOOSE(X29,"se","dua","tiga","empat","lima","enam","tujuh","delapan","sembilan"),"")</f>
        <v/>
      </c>
    </row>
    <row r="31" spans="1:26" ht="15.6">
      <c r="A31" s="84" t="s">
        <v>33</v>
      </c>
      <c r="B31" s="84"/>
      <c r="C31" s="84"/>
      <c r="D31" s="84" t="s">
        <v>44</v>
      </c>
      <c r="E31" s="84"/>
      <c r="F31" s="84"/>
      <c r="G31" s="2"/>
      <c r="H31" s="84" t="s">
        <v>25</v>
      </c>
      <c r="I31" s="84"/>
      <c r="N31" s="74"/>
      <c r="O31" s="74"/>
      <c r="P31" s="74"/>
      <c r="Q31" s="74" t="str">
        <f>IF(Q29&gt;0,IF(AND(Q29=1,P29&gt;0)," belas "," puluh "),"")</f>
        <v/>
      </c>
      <c r="R31" s="74" t="str">
        <f>IF(R29&gt;0," ratus ","")</f>
        <v/>
      </c>
      <c r="S31" s="74" t="str">
        <f>IF(SUM(S29,U29)&gt;0," ribu ","")</f>
        <v xml:space="preserve"> ribu </v>
      </c>
      <c r="T31" s="74" t="str">
        <f>IF(T29&gt;0,IF(AND(T29=1,S29&gt;0)," belas "," puluh "),"")</f>
        <v xml:space="preserve"> puluh </v>
      </c>
      <c r="U31" s="74" t="str">
        <f>IF(U29&gt;0," ratus ","")</f>
        <v xml:space="preserve"> ratus </v>
      </c>
      <c r="V31" s="77" t="str">
        <f>IF(SUM(V29:X29)&gt;0," juta ","")</f>
        <v xml:space="preserve"> juta </v>
      </c>
      <c r="W31" s="74" t="str">
        <f>IF(W29&gt;0,IF(AND(W29=1,V29&gt;0)," belas "," puluh "),"")</f>
        <v/>
      </c>
      <c r="X31" s="74" t="str">
        <f>IF(X29&gt;0," ratus ","")</f>
        <v/>
      </c>
    </row>
    <row r="32" spans="1:26" ht="15.6">
      <c r="A32" s="83" t="s">
        <v>24</v>
      </c>
      <c r="B32" s="83"/>
      <c r="C32" s="83"/>
      <c r="D32" s="83" t="s">
        <v>45</v>
      </c>
      <c r="E32" s="83"/>
      <c r="F32" s="83"/>
      <c r="G32" s="2"/>
      <c r="H32" s="83" t="s">
        <v>18</v>
      </c>
      <c r="I32" s="83"/>
      <c r="N32" s="74"/>
      <c r="O32" s="74"/>
      <c r="P32" s="74" t="str">
        <f>CONCATENATE(P30,P14)</f>
        <v/>
      </c>
      <c r="Q32" s="74" t="str">
        <f t="shared" ref="Q32:X32" si="9">CONCATENATE(Q30,Q31)</f>
        <v/>
      </c>
      <c r="R32" s="74" t="str">
        <f t="shared" si="9"/>
        <v/>
      </c>
      <c r="S32" s="74" t="str">
        <f t="shared" si="9"/>
        <v xml:space="preserve"> ribu </v>
      </c>
      <c r="T32" s="74" t="str">
        <f t="shared" si="9"/>
        <v xml:space="preserve">empat puluh </v>
      </c>
      <c r="U32" s="74" t="str">
        <f t="shared" si="9"/>
        <v xml:space="preserve">empat ratus </v>
      </c>
      <c r="V32" s="77" t="str">
        <f t="shared" si="9"/>
        <v xml:space="preserve">delapan juta </v>
      </c>
      <c r="W32" s="74" t="str">
        <f t="shared" si="9"/>
        <v/>
      </c>
      <c r="X32" s="74" t="str">
        <f t="shared" si="9"/>
        <v/>
      </c>
    </row>
    <row r="33" spans="14:24" ht="14.4">
      <c r="N33" s="74"/>
      <c r="O33" s="74"/>
      <c r="P33" s="74"/>
      <c r="Q33" s="74"/>
      <c r="R33" s="74"/>
      <c r="S33" s="74"/>
      <c r="T33" s="74"/>
      <c r="U33" s="74"/>
      <c r="V33" s="77"/>
      <c r="W33" s="74"/>
      <c r="X33" s="74"/>
    </row>
    <row r="34" spans="14:24" ht="14.4">
      <c r="N34" s="75" t="str">
        <f>PROPER(CONCATENATE(X32,W32,V32,U32,T32,S32,R32,Q32,P32,N27))</f>
        <v>Delapan Juta Empat Ratus Empat Puluh  Ribu Rupiah</v>
      </c>
      <c r="O34" s="74"/>
      <c r="P34" s="74"/>
      <c r="Q34" s="74"/>
      <c r="R34" s="74"/>
      <c r="S34" s="74"/>
      <c r="T34" s="74"/>
      <c r="U34" s="74"/>
      <c r="V34" s="77"/>
      <c r="W34" s="74"/>
      <c r="X34" s="74"/>
    </row>
  </sheetData>
  <mergeCells count="22">
    <mergeCell ref="B18:C18"/>
    <mergeCell ref="B19:C19"/>
    <mergeCell ref="B2:I2"/>
    <mergeCell ref="B3:I3"/>
    <mergeCell ref="B4:I4"/>
    <mergeCell ref="B14:C15"/>
    <mergeCell ref="B17:C17"/>
    <mergeCell ref="A6:A7"/>
    <mergeCell ref="B6:C7"/>
    <mergeCell ref="D6:D7"/>
    <mergeCell ref="E6:E7"/>
    <mergeCell ref="F6:F7"/>
    <mergeCell ref="A32:C32"/>
    <mergeCell ref="D32:F32"/>
    <mergeCell ref="H32:I32"/>
    <mergeCell ref="H26:I26"/>
    <mergeCell ref="A27:C27"/>
    <mergeCell ref="D27:F27"/>
    <mergeCell ref="H27:I27"/>
    <mergeCell ref="A31:C31"/>
    <mergeCell ref="D31:F31"/>
    <mergeCell ref="H31:I31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>
      <selection activeCell="C2" sqref="C2:S118"/>
    </sheetView>
  </sheetViews>
  <sheetFormatPr defaultColWidth="9.109375" defaultRowHeight="14.4"/>
  <cols>
    <col min="1" max="3" width="8.44140625" style="20" customWidth="1"/>
    <col min="4" max="16384" width="9.109375" style="20"/>
  </cols>
  <sheetData/>
  <pageMargins left="0.41" right="0.70866141732283472" top="0.43307086614173229" bottom="0.49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 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2024-08-28T03:41:07Z</cp:lastPrinted>
  <dcterms:created xsi:type="dcterms:W3CDTF">2012-03-21T04:38:16Z</dcterms:created>
  <dcterms:modified xsi:type="dcterms:W3CDTF">2025-02-10T03:00:42Z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