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/>
  </bookViews>
  <sheets>
    <sheet name="rab 2018" sheetId="8" r:id="rId1"/>
    <sheet name="AlDas " sheetId="13" r:id="rId2"/>
  </sheets>
  <definedNames>
    <definedName name="_xlnm.Print_Area" localSheetId="1">'AlDas '!$C$1:$S$225</definedName>
    <definedName name="_xlnm.Print_Area" localSheetId="0">'rab 2018'!$A$2:$I$37</definedName>
  </definedNames>
  <calcPr calcId="124519"/>
</workbook>
</file>

<file path=xl/calcChain.xml><?xml version="1.0" encoding="utf-8"?>
<calcChain xmlns="http://schemas.openxmlformats.org/spreadsheetml/2006/main">
  <c r="A11" i="8"/>
  <c r="A12" s="1"/>
  <c r="A13" s="1"/>
  <c r="A14" s="1"/>
  <c r="A15" s="1"/>
  <c r="A16" s="1"/>
  <c r="A17" s="1"/>
  <c r="A18" s="1"/>
  <c r="A19" s="1"/>
  <c r="A10"/>
  <c r="M10"/>
  <c r="H10"/>
  <c r="D17" l="1"/>
  <c r="H17" s="1"/>
  <c r="K17"/>
  <c r="K13"/>
  <c r="H13"/>
  <c r="H22" l="1"/>
  <c r="I24" s="1"/>
  <c r="K21"/>
  <c r="K19"/>
  <c r="H19"/>
  <c r="K18"/>
  <c r="H18"/>
  <c r="H16"/>
  <c r="H15"/>
  <c r="K14"/>
  <c r="H14"/>
  <c r="H12"/>
  <c r="H11"/>
  <c r="M9"/>
  <c r="I20" l="1"/>
  <c r="I25" s="1"/>
  <c r="I28" s="1"/>
  <c r="I29" s="1"/>
</calcChain>
</file>

<file path=xl/sharedStrings.xml><?xml version="1.0" encoding="utf-8"?>
<sst xmlns="http://schemas.openxmlformats.org/spreadsheetml/2006/main" count="71" uniqueCount="53">
  <si>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</si>
  <si>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</si>
  <si>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</si>
  <si>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</si>
  <si>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</si>
  <si>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</si>
  <si>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</si>
  <si>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</si>
  <si>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</si>
  <si>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</si>
  <si>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</si>
  <si>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</si>
  <si>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</si>
  <si>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</si>
  <si>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</si>
  <si>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</si>
  <si>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</si>
  <si>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</si>
  <si>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</si>
  <si>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</si>
  <si>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</si>
  <si>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roll</t>
  </si>
  <si>
    <t>RENCANA ANGGARAN BIAYA PEKERJAAN</t>
  </si>
  <si>
    <t>unit</t>
  </si>
  <si>
    <t>MATERIAL</t>
  </si>
  <si>
    <t>titik</t>
  </si>
  <si>
    <t xml:space="preserve">Terbilang : </t>
  </si>
  <si>
    <t>buah</t>
  </si>
  <si>
    <t>Kadiv. Perencanaan Air Minum</t>
  </si>
  <si>
    <t>Abdi Sucipto</t>
  </si>
  <si>
    <t>Julfan Fadhli</t>
  </si>
  <si>
    <t>Antenna PF 5000 Outdoor</t>
  </si>
  <si>
    <t>Kabel Antenna TV RG-6 per rol  20m</t>
  </si>
  <si>
    <t>rol</t>
  </si>
  <si>
    <t>Pipa galvanis 3/4" utk tiang (1 batang = 6 m)</t>
  </si>
  <si>
    <t>batang</t>
  </si>
  <si>
    <t>Stop Kontak Uticon 3 lubang</t>
  </si>
  <si>
    <t>Steker Uticon</t>
  </si>
  <si>
    <t>Klem pipa galvanis 3/4"</t>
  </si>
  <si>
    <t>Asesoris pemasangan (fisher, kabel ties, paku klem kabel)</t>
  </si>
  <si>
    <t>Bracket TV 22"</t>
  </si>
  <si>
    <t>Pemasangan tiang, antenna, bracket TV, kabel power dan kabel antenna</t>
  </si>
  <si>
    <t>Kabel NYYHY Eterna 2 x 1.5 mm (1 roll = 50m)</t>
  </si>
  <si>
    <t>Dinabolt 8 x 65mm</t>
  </si>
  <si>
    <t>PEMASANGAN TV LED</t>
  </si>
  <si>
    <t xml:space="preserve">LOKASI: 14 BOOSTER </t>
  </si>
  <si>
    <t>TV LED 22" Brand LG</t>
  </si>
  <si>
    <t>Stok gudang</t>
  </si>
  <si>
    <t>bh</t>
  </si>
  <si>
    <t>Medan,     Oktober 2018</t>
  </si>
  <si>
    <t>Muhri Fepri Iswanto</t>
  </si>
  <si>
    <t>Kadiv. Transmisi Distribusi</t>
  </si>
  <si>
    <t>Sepuluh juta tiga ratus dua puluh enam ribu  rupiah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</si>
</sst>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36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sz val="10"/>
      <name val="Arial"/>
      <family val="2"/>
    </font>
    <font>
      <sz val="9"/>
      <color indexed="8"/>
      <name val="Calibri"/>
      <family val="2"/>
      <scheme val="minor"/>
    </font>
    <font>
      <sz val="16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2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30" fillId="0" borderId="0"/>
    <xf numFmtId="0" fontId="22" fillId="0" borderId="0"/>
  </cellStyleXfs>
  <cellXfs count="99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4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0" fontId="20" fillId="0" borderId="0" xfId="0" applyFont="1" applyBorder="1" applyAlignment="1">
      <alignment horizontal="center"/>
    </xf>
    <xf numFmtId="0" fontId="21" fillId="0" borderId="0" xfId="0" applyFont="1" applyAlignment="1"/>
    <xf numFmtId="43" fontId="20" fillId="0" borderId="13" xfId="28" applyFont="1" applyBorder="1" applyAlignment="1">
      <alignment horizontal="center"/>
    </xf>
    <xf numFmtId="0" fontId="19" fillId="0" borderId="15" xfId="0" applyFont="1" applyBorder="1"/>
    <xf numFmtId="0" fontId="19" fillId="0" borderId="14" xfId="0" applyFont="1" applyBorder="1"/>
    <xf numFmtId="43" fontId="17" fillId="0" borderId="0" xfId="28" applyFont="1" applyAlignment="1">
      <alignment horizontal="center"/>
    </xf>
    <xf numFmtId="0" fontId="26" fillId="0" borderId="16" xfId="0" applyFont="1" applyBorder="1"/>
    <xf numFmtId="0" fontId="26" fillId="0" borderId="20" xfId="0" applyFont="1" applyBorder="1"/>
    <xf numFmtId="0" fontId="29" fillId="0" borderId="15" xfId="0" applyFont="1" applyBorder="1"/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2" fillId="0" borderId="0" xfId="44"/>
    <xf numFmtId="0" fontId="26" fillId="0" borderId="11" xfId="0" applyFont="1" applyBorder="1" applyAlignment="1">
      <alignment horizontal="center" vertical="top"/>
    </xf>
    <xf numFmtId="165" fontId="26" fillId="0" borderId="11" xfId="28" applyNumberFormat="1" applyFont="1" applyBorder="1" applyAlignment="1">
      <alignment horizontal="center" vertical="top"/>
    </xf>
    <xf numFmtId="164" fontId="26" fillId="0" borderId="11" xfId="28" applyNumberFormat="1" applyFont="1" applyBorder="1" applyAlignment="1">
      <alignment horizontal="center" vertical="top"/>
    </xf>
    <xf numFmtId="43" fontId="26" fillId="0" borderId="11" xfId="0" applyNumberFormat="1" applyFont="1" applyBorder="1" applyAlignment="1">
      <alignment vertical="top"/>
    </xf>
    <xf numFmtId="43" fontId="31" fillId="0" borderId="0" xfId="28" applyFont="1" applyAlignment="1">
      <alignment vertical="top"/>
    </xf>
    <xf numFmtId="0" fontId="26" fillId="0" borderId="11" xfId="0" applyFont="1" applyBorder="1" applyAlignment="1">
      <alignment horizontal="center"/>
    </xf>
    <xf numFmtId="0" fontId="26" fillId="0" borderId="19" xfId="0" applyFont="1" applyBorder="1"/>
    <xf numFmtId="165" fontId="26" fillId="0" borderId="11" xfId="28" applyNumberFormat="1" applyFont="1" applyBorder="1" applyAlignment="1">
      <alignment horizontal="center"/>
    </xf>
    <xf numFmtId="164" fontId="26" fillId="0" borderId="11" xfId="28" applyNumberFormat="1" applyFont="1" applyBorder="1" applyAlignment="1">
      <alignment horizontal="center"/>
    </xf>
    <xf numFmtId="43" fontId="26" fillId="0" borderId="11" xfId="0" applyNumberFormat="1" applyFont="1" applyBorder="1" applyAlignment="1"/>
    <xf numFmtId="43" fontId="31" fillId="0" borderId="0" xfId="28" applyFont="1"/>
    <xf numFmtId="43" fontId="32" fillId="0" borderId="0" xfId="28" applyFont="1" applyAlignment="1">
      <alignment vertical="top"/>
    </xf>
    <xf numFmtId="0" fontId="26" fillId="0" borderId="10" xfId="0" applyFont="1" applyBorder="1" applyAlignment="1"/>
    <xf numFmtId="43" fontId="26" fillId="0" borderId="11" xfId="28" applyFont="1" applyBorder="1" applyAlignment="1">
      <alignment horizontal="center"/>
    </xf>
    <xf numFmtId="43" fontId="26" fillId="0" borderId="11" xfId="28" applyNumberFormat="1" applyFont="1" applyBorder="1"/>
    <xf numFmtId="43" fontId="26" fillId="0" borderId="10" xfId="28" applyNumberFormat="1" applyFont="1" applyBorder="1"/>
    <xf numFmtId="43" fontId="28" fillId="0" borderId="10" xfId="28" applyNumberFormat="1" applyFont="1" applyBorder="1"/>
    <xf numFmtId="0" fontId="28" fillId="0" borderId="11" xfId="0" applyFont="1" applyBorder="1" applyAlignment="1">
      <alignment horizontal="center"/>
    </xf>
    <xf numFmtId="0" fontId="29" fillId="0" borderId="14" xfId="0" applyFont="1" applyBorder="1"/>
    <xf numFmtId="43" fontId="26" fillId="0" borderId="13" xfId="28" applyFont="1" applyBorder="1" applyAlignment="1">
      <alignment horizontal="center"/>
    </xf>
    <xf numFmtId="0" fontId="26" fillId="0" borderId="13" xfId="0" applyFont="1" applyBorder="1" applyAlignment="1">
      <alignment horizontal="center"/>
    </xf>
    <xf numFmtId="43" fontId="26" fillId="0" borderId="13" xfId="28" applyNumberFormat="1" applyFont="1" applyBorder="1"/>
    <xf numFmtId="43" fontId="28" fillId="0" borderId="11" xfId="28" applyNumberFormat="1" applyFont="1" applyBorder="1"/>
    <xf numFmtId="0" fontId="26" fillId="0" borderId="11" xfId="0" applyFont="1" applyBorder="1" applyAlignment="1">
      <alignment horizontal="right"/>
    </xf>
    <xf numFmtId="164" fontId="26" fillId="0" borderId="11" xfId="28" applyNumberFormat="1" applyFont="1" applyBorder="1" applyAlignment="1">
      <alignment horizontal="right"/>
    </xf>
    <xf numFmtId="43" fontId="26" fillId="0" borderId="11" xfId="0" applyNumberFormat="1" applyFont="1" applyBorder="1"/>
    <xf numFmtId="43" fontId="28" fillId="0" borderId="10" xfId="0" applyNumberFormat="1" applyFont="1" applyBorder="1"/>
    <xf numFmtId="0" fontId="26" fillId="0" borderId="14" xfId="0" applyFont="1" applyBorder="1" applyAlignment="1">
      <alignment horizontal="right"/>
    </xf>
    <xf numFmtId="0" fontId="26" fillId="0" borderId="12" xfId="0" applyFont="1" applyBorder="1"/>
    <xf numFmtId="164" fontId="26" fillId="0" borderId="12" xfId="28" applyNumberFormat="1" applyFont="1" applyBorder="1" applyAlignment="1">
      <alignment horizontal="center"/>
    </xf>
    <xf numFmtId="43" fontId="26" fillId="0" borderId="12" xfId="28" applyFont="1" applyBorder="1" applyAlignment="1">
      <alignment horizontal="left"/>
    </xf>
    <xf numFmtId="43" fontId="26" fillId="0" borderId="12" xfId="28" applyFont="1" applyBorder="1" applyAlignment="1">
      <alignment horizontal="right"/>
    </xf>
    <xf numFmtId="164" fontId="28" fillId="0" borderId="13" xfId="28" applyNumberFormat="1" applyFont="1" applyBorder="1" applyAlignment="1">
      <alignment horizontal="right"/>
    </xf>
    <xf numFmtId="43" fontId="28" fillId="0" borderId="11" xfId="0" applyNumberFormat="1" applyFont="1" applyBorder="1"/>
    <xf numFmtId="0" fontId="26" fillId="0" borderId="0" xfId="0" applyFont="1" applyBorder="1" applyAlignment="1"/>
    <xf numFmtId="43" fontId="26" fillId="0" borderId="0" xfId="28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43" fontId="26" fillId="0" borderId="0" xfId="28" applyFont="1" applyBorder="1" applyAlignment="1">
      <alignment horizontal="right"/>
    </xf>
    <xf numFmtId="43" fontId="33" fillId="0" borderId="11" xfId="0" applyNumberFormat="1" applyFont="1" applyBorder="1"/>
    <xf numFmtId="43" fontId="26" fillId="0" borderId="11" xfId="28" quotePrefix="1" applyFont="1" applyBorder="1"/>
    <xf numFmtId="0" fontId="26" fillId="0" borderId="17" xfId="0" applyFont="1" applyBorder="1" applyAlignment="1"/>
    <xf numFmtId="43" fontId="26" fillId="0" borderId="17" xfId="28" applyFont="1" applyBorder="1" applyAlignment="1">
      <alignment horizontal="center"/>
    </xf>
    <xf numFmtId="0" fontId="26" fillId="0" borderId="17" xfId="0" applyFont="1" applyBorder="1" applyAlignment="1">
      <alignment horizontal="center"/>
    </xf>
    <xf numFmtId="43" fontId="26" fillId="0" borderId="17" xfId="28" applyFont="1" applyBorder="1" applyAlignment="1">
      <alignment horizontal="right"/>
    </xf>
    <xf numFmtId="43" fontId="27" fillId="0" borderId="10" xfId="0" applyNumberFormat="1" applyFont="1" applyBorder="1"/>
    <xf numFmtId="43" fontId="28" fillId="0" borderId="10" xfId="28" applyFont="1" applyBorder="1"/>
    <xf numFmtId="43" fontId="34" fillId="0" borderId="14" xfId="28" applyFont="1" applyBorder="1" applyAlignment="1">
      <alignment vertical="center"/>
    </xf>
    <xf numFmtId="43" fontId="34" fillId="0" borderId="12" xfId="28" applyFont="1" applyBorder="1" applyAlignment="1">
      <alignment vertical="center"/>
    </xf>
    <xf numFmtId="43" fontId="34" fillId="0" borderId="12" xfId="28" applyFont="1" applyBorder="1" applyAlignment="1">
      <alignment horizontal="center" vertical="center"/>
    </xf>
    <xf numFmtId="43" fontId="34" fillId="0" borderId="15" xfId="28" applyFont="1" applyBorder="1" applyAlignment="1">
      <alignment vertical="center"/>
    </xf>
    <xf numFmtId="0" fontId="28" fillId="0" borderId="13" xfId="0" applyFont="1" applyBorder="1"/>
    <xf numFmtId="43" fontId="28" fillId="0" borderId="13" xfId="0" applyNumberFormat="1" applyFont="1" applyBorder="1"/>
    <xf numFmtId="43" fontId="34" fillId="0" borderId="16" xfId="28" applyFont="1" applyBorder="1" applyAlignment="1">
      <alignment vertical="center"/>
    </xf>
    <xf numFmtId="43" fontId="35" fillId="0" borderId="17" xfId="28" applyFont="1" applyBorder="1" applyAlignment="1">
      <alignment horizontal="left" vertical="center"/>
    </xf>
    <xf numFmtId="43" fontId="35" fillId="0" borderId="17" xfId="28" applyFont="1" applyBorder="1" applyAlignment="1">
      <alignment horizontal="center" vertical="center"/>
    </xf>
    <xf numFmtId="43" fontId="34" fillId="0" borderId="17" xfId="28" applyFont="1" applyBorder="1" applyAlignment="1">
      <alignment horizontal="center" vertical="center"/>
    </xf>
    <xf numFmtId="43" fontId="34" fillId="0" borderId="17" xfId="28" applyFont="1" applyBorder="1" applyAlignment="1">
      <alignment vertical="center"/>
    </xf>
    <xf numFmtId="43" fontId="34" fillId="0" borderId="18" xfId="28" applyFont="1" applyBorder="1" applyAlignment="1">
      <alignment vertical="center"/>
    </xf>
    <xf numFmtId="0" fontId="28" fillId="0" borderId="10" xfId="0" applyFont="1" applyBorder="1"/>
    <xf numFmtId="0" fontId="26" fillId="0" borderId="16" xfId="0" applyFont="1" applyBorder="1" applyAlignment="1">
      <alignment vertical="top" wrapText="1"/>
    </xf>
    <xf numFmtId="0" fontId="26" fillId="0" borderId="18" xfId="0" applyFont="1" applyBorder="1" applyAlignment="1">
      <alignment vertical="top" wrapText="1"/>
    </xf>
    <xf numFmtId="0" fontId="26" fillId="0" borderId="19" xfId="43" applyFont="1" applyFill="1" applyBorder="1" applyAlignment="1">
      <alignment horizontal="left" vertical="top" wrapText="1"/>
    </xf>
    <xf numFmtId="0" fontId="26" fillId="0" borderId="20" xfId="43" applyFont="1" applyFill="1" applyBorder="1" applyAlignment="1">
      <alignment horizontal="left" vertical="top" wrapText="1"/>
    </xf>
    <xf numFmtId="0" fontId="26" fillId="0" borderId="19" xfId="0" applyFont="1" applyBorder="1" applyAlignment="1">
      <alignment horizontal="left" vertical="top" wrapText="1"/>
    </xf>
    <xf numFmtId="0" fontId="26" fillId="0" borderId="20" xfId="0" applyFont="1" applyBorder="1" applyAlignment="1">
      <alignment horizontal="left" vertical="top" wrapText="1"/>
    </xf>
    <xf numFmtId="0" fontId="25" fillId="0" borderId="0" xfId="0" applyFont="1" applyAlignment="1">
      <alignment horizontal="center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4"/>
    <cellStyle name="Normal_Sheet1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5397</xdr:row>
      <xdr:rowOff>9525</xdr:rowOff>
    </xdr:from>
    <xdr:to>
      <xdr:col>1</xdr:col>
      <xdr:colOff>593435</xdr:colOff>
      <xdr:row>5397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5486</xdr:row>
      <xdr:rowOff>161925</xdr:rowOff>
    </xdr:from>
    <xdr:to>
      <xdr:col>1</xdr:col>
      <xdr:colOff>541238</xdr:colOff>
      <xdr:row>5487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5541</xdr:row>
      <xdr:rowOff>0</xdr:rowOff>
    </xdr:from>
    <xdr:to>
      <xdr:col>1</xdr:col>
      <xdr:colOff>623534</xdr:colOff>
      <xdr:row>5541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5343</xdr:row>
      <xdr:rowOff>9525</xdr:rowOff>
    </xdr:from>
    <xdr:to>
      <xdr:col>1</xdr:col>
      <xdr:colOff>593435</xdr:colOff>
      <xdr:row>5343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5303</xdr:row>
      <xdr:rowOff>9525</xdr:rowOff>
    </xdr:from>
    <xdr:to>
      <xdr:col>1</xdr:col>
      <xdr:colOff>593435</xdr:colOff>
      <xdr:row>5303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5582</xdr:row>
      <xdr:rowOff>0</xdr:rowOff>
    </xdr:from>
    <xdr:to>
      <xdr:col>1</xdr:col>
      <xdr:colOff>474563</xdr:colOff>
      <xdr:row>5582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1090</xdr:row>
      <xdr:rowOff>180975</xdr:rowOff>
    </xdr:from>
    <xdr:to>
      <xdr:col>1</xdr:col>
      <xdr:colOff>4476750</xdr:colOff>
      <xdr:row>1093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1126</xdr:row>
      <xdr:rowOff>180975</xdr:rowOff>
    </xdr:from>
    <xdr:to>
      <xdr:col>1</xdr:col>
      <xdr:colOff>4476750</xdr:colOff>
      <xdr:row>1129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1198</xdr:row>
      <xdr:rowOff>180975</xdr:rowOff>
    </xdr:from>
    <xdr:to>
      <xdr:col>1</xdr:col>
      <xdr:colOff>4476750</xdr:colOff>
      <xdr:row>1201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1162</xdr:row>
      <xdr:rowOff>180975</xdr:rowOff>
    </xdr:from>
    <xdr:to>
      <xdr:col>1</xdr:col>
      <xdr:colOff>4476750</xdr:colOff>
      <xdr:row>1165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1237</xdr:row>
      <xdr:rowOff>72118</xdr:rowOff>
    </xdr:from>
    <xdr:to>
      <xdr:col>1</xdr:col>
      <xdr:colOff>3333751</xdr:colOff>
      <xdr:row>1238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19</xdr:col>
      <xdr:colOff>133350</xdr:colOff>
      <xdr:row>37</xdr:row>
      <xdr:rowOff>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190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19</xdr:col>
      <xdr:colOff>133350</xdr:colOff>
      <xdr:row>75</xdr:row>
      <xdr:rowOff>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9200" y="7429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19</xdr:col>
      <xdr:colOff>133350</xdr:colOff>
      <xdr:row>113</xdr:row>
      <xdr:rowOff>0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9200" y="14668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151</xdr:row>
      <xdr:rowOff>0</xdr:rowOff>
    </xdr:from>
    <xdr:to>
      <xdr:col>19</xdr:col>
      <xdr:colOff>133350</xdr:colOff>
      <xdr:row>187</xdr:row>
      <xdr:rowOff>0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9200" y="28765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188</xdr:row>
      <xdr:rowOff>0</xdr:rowOff>
    </xdr:from>
    <xdr:to>
      <xdr:col>19</xdr:col>
      <xdr:colOff>133350</xdr:colOff>
      <xdr:row>224</xdr:row>
      <xdr:rowOff>0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35814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1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37"/>
  <sheetViews>
    <sheetView tabSelected="1" zoomScale="70" zoomScaleNormal="70" workbookViewId="0">
      <selection activeCell="B30" sqref="B30"/>
    </sheetView>
  </sheetViews>
  <sheetFormatPr defaultRowHeight="12"/>
  <cols>
    <col min="1" max="1" width="4.5703125" style="1" customWidth="1"/>
    <col min="2" max="2" width="20" style="1" customWidth="1"/>
    <col min="3" max="3" width="25" style="1" customWidth="1"/>
    <col min="4" max="4" width="10" style="16" customWidth="1"/>
    <col min="5" max="5" width="8.5703125" style="1" customWidth="1"/>
    <col min="6" max="6" width="11" style="1" customWidth="1"/>
    <col min="7" max="7" width="15" style="1" customWidth="1"/>
    <col min="8" max="8" width="15.570312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88" t="s">
        <v>22</v>
      </c>
      <c r="C2" s="88"/>
      <c r="D2" s="88"/>
      <c r="E2" s="88"/>
      <c r="F2" s="88"/>
      <c r="G2" s="88"/>
      <c r="H2" s="88"/>
      <c r="I2" s="88"/>
    </row>
    <row r="3" spans="1:13" ht="24.75" customHeight="1">
      <c r="A3" s="5"/>
      <c r="B3" s="89" t="s">
        <v>44</v>
      </c>
      <c r="C3" s="89"/>
      <c r="D3" s="89"/>
      <c r="E3" s="89"/>
      <c r="F3" s="89"/>
      <c r="G3" s="89"/>
      <c r="H3" s="89"/>
      <c r="I3" s="89"/>
    </row>
    <row r="4" spans="1:13" ht="26.25">
      <c r="A4" s="12"/>
      <c r="B4" s="90" t="s">
        <v>45</v>
      </c>
      <c r="C4" s="90"/>
      <c r="D4" s="90"/>
      <c r="E4" s="90"/>
      <c r="F4" s="90"/>
      <c r="G4" s="90"/>
      <c r="H4" s="90"/>
      <c r="I4" s="90"/>
    </row>
    <row r="5" spans="1:13" ht="15.75">
      <c r="A5" s="21"/>
      <c r="B5" s="21"/>
      <c r="C5" s="21"/>
      <c r="D5" s="21"/>
      <c r="E5" s="21"/>
      <c r="F5" s="21"/>
      <c r="G5" s="21"/>
      <c r="H5" s="21"/>
      <c r="I5" s="21"/>
    </row>
    <row r="6" spans="1:13" ht="15.75">
      <c r="A6" s="91" t="s">
        <v>0</v>
      </c>
      <c r="B6" s="93" t="s">
        <v>1</v>
      </c>
      <c r="C6" s="94"/>
      <c r="D6" s="91" t="s">
        <v>2</v>
      </c>
      <c r="E6" s="91" t="s">
        <v>3</v>
      </c>
      <c r="F6" s="91" t="s">
        <v>4</v>
      </c>
      <c r="G6" s="6" t="s">
        <v>5</v>
      </c>
      <c r="H6" s="6" t="s">
        <v>6</v>
      </c>
      <c r="I6" s="6" t="s">
        <v>7</v>
      </c>
    </row>
    <row r="7" spans="1:13" ht="15.75">
      <c r="A7" s="92"/>
      <c r="B7" s="95"/>
      <c r="C7" s="96"/>
      <c r="D7" s="92"/>
      <c r="E7" s="92"/>
      <c r="F7" s="92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15" t="s">
        <v>24</v>
      </c>
      <c r="C8" s="14"/>
      <c r="D8" s="13"/>
      <c r="E8" s="8"/>
      <c r="F8" s="8"/>
      <c r="G8" s="8"/>
      <c r="H8" s="9"/>
      <c r="I8" s="10"/>
    </row>
    <row r="9" spans="1:13" s="27" customFormat="1" ht="21" customHeight="1">
      <c r="A9" s="23">
        <v>1</v>
      </c>
      <c r="B9" s="86" t="s">
        <v>46</v>
      </c>
      <c r="C9" s="87"/>
      <c r="D9" s="24">
        <v>14</v>
      </c>
      <c r="E9" s="23" t="s">
        <v>23</v>
      </c>
      <c r="F9" s="23" t="s">
        <v>10</v>
      </c>
      <c r="G9" s="25" t="s">
        <v>47</v>
      </c>
      <c r="H9" s="25" t="s">
        <v>47</v>
      </c>
      <c r="I9" s="26"/>
      <c r="M9" s="27">
        <f>280000/6</f>
        <v>46666.666666666664</v>
      </c>
    </row>
    <row r="10" spans="1:13" s="27" customFormat="1" ht="21" customHeight="1">
      <c r="A10" s="23">
        <f>+A9+1</f>
        <v>2</v>
      </c>
      <c r="B10" s="86" t="s">
        <v>31</v>
      </c>
      <c r="C10" s="87"/>
      <c r="D10" s="24">
        <v>14</v>
      </c>
      <c r="E10" s="23" t="s">
        <v>23</v>
      </c>
      <c r="F10" s="23" t="s">
        <v>10</v>
      </c>
      <c r="G10" s="25">
        <v>150000</v>
      </c>
      <c r="H10" s="25">
        <f>+G10*D10</f>
        <v>2100000</v>
      </c>
      <c r="I10" s="26"/>
      <c r="M10" s="27">
        <f>280000/6</f>
        <v>46666.666666666664</v>
      </c>
    </row>
    <row r="11" spans="1:13" s="33" customFormat="1" ht="15.75">
      <c r="A11" s="23">
        <f t="shared" ref="A11:A19" si="0">+A10+1</f>
        <v>3</v>
      </c>
      <c r="B11" s="29" t="s">
        <v>32</v>
      </c>
      <c r="C11" s="18"/>
      <c r="D11" s="30">
        <v>14</v>
      </c>
      <c r="E11" s="28" t="s">
        <v>33</v>
      </c>
      <c r="F11" s="28" t="s">
        <v>10</v>
      </c>
      <c r="G11" s="31">
        <v>160000</v>
      </c>
      <c r="H11" s="31">
        <f>+G11*D11</f>
        <v>2240000</v>
      </c>
      <c r="I11" s="32"/>
    </row>
    <row r="12" spans="1:13" s="33" customFormat="1" ht="15.75">
      <c r="A12" s="23">
        <f t="shared" si="0"/>
        <v>4</v>
      </c>
      <c r="B12" s="29" t="s">
        <v>34</v>
      </c>
      <c r="C12" s="18"/>
      <c r="D12" s="30">
        <v>6</v>
      </c>
      <c r="E12" s="28" t="s">
        <v>35</v>
      </c>
      <c r="F12" s="28" t="s">
        <v>10</v>
      </c>
      <c r="G12" s="31">
        <v>135000</v>
      </c>
      <c r="H12" s="31">
        <f>+G12*D12</f>
        <v>810000</v>
      </c>
      <c r="I12" s="32"/>
    </row>
    <row r="13" spans="1:13" s="33" customFormat="1" ht="15.75">
      <c r="A13" s="23">
        <f t="shared" si="0"/>
        <v>5</v>
      </c>
      <c r="B13" s="29" t="s">
        <v>40</v>
      </c>
      <c r="C13" s="18"/>
      <c r="D13" s="30">
        <v>14</v>
      </c>
      <c r="E13" s="28" t="s">
        <v>48</v>
      </c>
      <c r="F13" s="28" t="s">
        <v>10</v>
      </c>
      <c r="G13" s="31">
        <v>100000</v>
      </c>
      <c r="H13" s="31">
        <f t="shared" ref="H13" si="1">+G13*D13</f>
        <v>1400000</v>
      </c>
      <c r="I13" s="32"/>
      <c r="K13" s="33">
        <f>24*3*2</f>
        <v>144</v>
      </c>
    </row>
    <row r="14" spans="1:13" s="33" customFormat="1" ht="15.75">
      <c r="A14" s="23">
        <f t="shared" si="0"/>
        <v>6</v>
      </c>
      <c r="B14" s="29" t="s">
        <v>42</v>
      </c>
      <c r="C14" s="18"/>
      <c r="D14" s="30">
        <v>1</v>
      </c>
      <c r="E14" s="28" t="s">
        <v>21</v>
      </c>
      <c r="F14" s="28" t="s">
        <v>10</v>
      </c>
      <c r="G14" s="31">
        <v>350000</v>
      </c>
      <c r="H14" s="31">
        <f t="shared" ref="H14" si="2">+G14*D14</f>
        <v>350000</v>
      </c>
      <c r="I14" s="32"/>
      <c r="K14" s="33">
        <f>24*3*2</f>
        <v>144</v>
      </c>
    </row>
    <row r="15" spans="1:13" s="33" customFormat="1" ht="15.75">
      <c r="A15" s="23">
        <f t="shared" si="0"/>
        <v>7</v>
      </c>
      <c r="B15" s="29" t="s">
        <v>36</v>
      </c>
      <c r="C15" s="18"/>
      <c r="D15" s="30">
        <v>14</v>
      </c>
      <c r="E15" s="28" t="s">
        <v>23</v>
      </c>
      <c r="F15" s="28" t="s">
        <v>10</v>
      </c>
      <c r="G15" s="31">
        <v>15000</v>
      </c>
      <c r="H15" s="31">
        <f>G15*D15</f>
        <v>210000</v>
      </c>
      <c r="I15" s="32"/>
    </row>
    <row r="16" spans="1:13" s="33" customFormat="1" ht="15.75">
      <c r="A16" s="23">
        <f t="shared" si="0"/>
        <v>8</v>
      </c>
      <c r="B16" s="29" t="s">
        <v>37</v>
      </c>
      <c r="C16" s="18"/>
      <c r="D16" s="30">
        <v>14</v>
      </c>
      <c r="E16" s="28" t="s">
        <v>23</v>
      </c>
      <c r="F16" s="28" t="s">
        <v>10</v>
      </c>
      <c r="G16" s="31">
        <v>8000</v>
      </c>
      <c r="H16" s="31">
        <f>G16*D16</f>
        <v>112000</v>
      </c>
      <c r="I16" s="32"/>
    </row>
    <row r="17" spans="1:11" s="27" customFormat="1" ht="20.25" customHeight="1">
      <c r="A17" s="23">
        <f t="shared" si="0"/>
        <v>9</v>
      </c>
      <c r="B17" s="84" t="s">
        <v>43</v>
      </c>
      <c r="C17" s="85"/>
      <c r="D17" s="24">
        <f>14*10</f>
        <v>140</v>
      </c>
      <c r="E17" s="23" t="s">
        <v>27</v>
      </c>
      <c r="F17" s="23" t="s">
        <v>10</v>
      </c>
      <c r="G17" s="25">
        <v>1000</v>
      </c>
      <c r="H17" s="25">
        <f t="shared" ref="H17" si="3">+G17*D17</f>
        <v>140000</v>
      </c>
      <c r="I17" s="26"/>
      <c r="K17" s="34">
        <f>24*10*0.5</f>
        <v>120</v>
      </c>
    </row>
    <row r="18" spans="1:11" s="27" customFormat="1" ht="20.25" customHeight="1">
      <c r="A18" s="23">
        <f t="shared" si="0"/>
        <v>10</v>
      </c>
      <c r="B18" s="84" t="s">
        <v>38</v>
      </c>
      <c r="C18" s="85"/>
      <c r="D18" s="24">
        <v>14</v>
      </c>
      <c r="E18" s="23" t="s">
        <v>23</v>
      </c>
      <c r="F18" s="23" t="s">
        <v>10</v>
      </c>
      <c r="G18" s="25">
        <v>1000</v>
      </c>
      <c r="H18" s="25">
        <f t="shared" ref="H18:H19" si="4">+G18*D18</f>
        <v>14000</v>
      </c>
      <c r="I18" s="26"/>
      <c r="K18" s="34">
        <f>24*10*0.5</f>
        <v>120</v>
      </c>
    </row>
    <row r="19" spans="1:11" s="27" customFormat="1" ht="18" customHeight="1">
      <c r="A19" s="23">
        <f t="shared" si="0"/>
        <v>11</v>
      </c>
      <c r="B19" s="86" t="s">
        <v>39</v>
      </c>
      <c r="C19" s="87"/>
      <c r="D19" s="24">
        <v>1</v>
      </c>
      <c r="E19" s="23" t="s">
        <v>20</v>
      </c>
      <c r="F19" s="23" t="s">
        <v>10</v>
      </c>
      <c r="G19" s="25">
        <v>150000</v>
      </c>
      <c r="H19" s="25">
        <f t="shared" si="4"/>
        <v>150000</v>
      </c>
      <c r="I19" s="26"/>
      <c r="K19" s="27">
        <f>24*3*2</f>
        <v>144</v>
      </c>
    </row>
    <row r="20" spans="1:11" s="33" customFormat="1" ht="15.75">
      <c r="A20" s="35"/>
      <c r="B20" s="29"/>
      <c r="C20" s="18"/>
      <c r="D20" s="36"/>
      <c r="E20" s="28"/>
      <c r="F20" s="28"/>
      <c r="G20" s="37"/>
      <c r="H20" s="38"/>
      <c r="I20" s="39">
        <f>SUM(H9:H20)</f>
        <v>7526000</v>
      </c>
    </row>
    <row r="21" spans="1:11" s="33" customFormat="1" ht="15.75">
      <c r="A21" s="40" t="s">
        <v>11</v>
      </c>
      <c r="B21" s="41" t="s">
        <v>12</v>
      </c>
      <c r="C21" s="19"/>
      <c r="D21" s="42"/>
      <c r="E21" s="43"/>
      <c r="F21" s="43"/>
      <c r="G21" s="44"/>
      <c r="H21" s="37"/>
      <c r="I21" s="45"/>
      <c r="K21" s="33">
        <f>21*3*2</f>
        <v>126</v>
      </c>
    </row>
    <row r="22" spans="1:11" s="33" customFormat="1" ht="15.75" customHeight="1">
      <c r="A22" s="46">
        <v>1</v>
      </c>
      <c r="B22" s="86" t="s">
        <v>41</v>
      </c>
      <c r="C22" s="87"/>
      <c r="D22" s="30">
        <v>14</v>
      </c>
      <c r="E22" s="28" t="s">
        <v>25</v>
      </c>
      <c r="F22" s="28" t="s">
        <v>20</v>
      </c>
      <c r="G22" s="47">
        <v>200000</v>
      </c>
      <c r="H22" s="47">
        <f>G22*D22</f>
        <v>2800000</v>
      </c>
      <c r="I22" s="48"/>
    </row>
    <row r="23" spans="1:11" s="33" customFormat="1" ht="15.75" customHeight="1">
      <c r="A23" s="46"/>
      <c r="B23" s="86"/>
      <c r="C23" s="87"/>
      <c r="D23" s="30"/>
      <c r="E23" s="28"/>
      <c r="F23" s="28"/>
      <c r="G23" s="47"/>
      <c r="H23" s="47"/>
      <c r="I23" s="48"/>
    </row>
    <row r="24" spans="1:11" s="33" customFormat="1" ht="15.75">
      <c r="A24" s="46"/>
      <c r="B24" s="82"/>
      <c r="C24" s="83"/>
      <c r="D24" s="31"/>
      <c r="E24" s="28"/>
      <c r="F24" s="28"/>
      <c r="G24" s="47"/>
      <c r="H24" s="47"/>
      <c r="I24" s="49">
        <f>SUM(H22:H22)</f>
        <v>2800000</v>
      </c>
    </row>
    <row r="25" spans="1:11" s="33" customFormat="1" ht="15.75">
      <c r="A25" s="50"/>
      <c r="B25" s="51"/>
      <c r="C25" s="51"/>
      <c r="D25" s="52"/>
      <c r="E25" s="53"/>
      <c r="F25" s="54"/>
      <c r="G25" s="54" t="s">
        <v>13</v>
      </c>
      <c r="H25" s="55"/>
      <c r="I25" s="56">
        <f>I20+I24</f>
        <v>10326000</v>
      </c>
    </row>
    <row r="26" spans="1:11" s="33" customFormat="1" ht="15.75">
      <c r="A26" s="29"/>
      <c r="B26" s="57"/>
      <c r="C26" s="57"/>
      <c r="D26" s="58"/>
      <c r="E26" s="58"/>
      <c r="F26" s="59"/>
      <c r="G26" s="60"/>
      <c r="H26" s="61"/>
      <c r="I26" s="62"/>
    </row>
    <row r="27" spans="1:11" s="33" customFormat="1" ht="15.75">
      <c r="A27" s="17"/>
      <c r="B27" s="63"/>
      <c r="C27" s="63"/>
      <c r="D27" s="64"/>
      <c r="E27" s="64"/>
      <c r="F27" s="65"/>
      <c r="G27" s="66"/>
      <c r="H27" s="67"/>
      <c r="I27" s="68"/>
    </row>
    <row r="28" spans="1:11" s="33" customFormat="1" ht="15.75">
      <c r="A28" s="69"/>
      <c r="B28" s="70" t="s">
        <v>26</v>
      </c>
      <c r="C28" s="70"/>
      <c r="D28" s="71"/>
      <c r="E28" s="70"/>
      <c r="F28" s="70"/>
      <c r="G28" s="72"/>
      <c r="H28" s="73" t="s">
        <v>14</v>
      </c>
      <c r="I28" s="74">
        <f>I25</f>
        <v>10326000</v>
      </c>
    </row>
    <row r="29" spans="1:11" s="33" customFormat="1" ht="15.75">
      <c r="A29" s="75"/>
      <c r="B29" s="76" t="s">
        <v>52</v>
      </c>
      <c r="C29" s="77"/>
      <c r="D29" s="78"/>
      <c r="E29" s="79"/>
      <c r="F29" s="79"/>
      <c r="G29" s="80"/>
      <c r="H29" s="81" t="s">
        <v>15</v>
      </c>
      <c r="I29" s="49">
        <f>ROUND(I28,-3)</f>
        <v>10326000</v>
      </c>
    </row>
    <row r="30" spans="1:11" ht="15.75">
      <c r="A30" s="2"/>
      <c r="B30" s="2"/>
      <c r="C30" s="2"/>
      <c r="D30" s="11"/>
      <c r="E30" s="2"/>
      <c r="F30" s="2"/>
      <c r="G30" s="2"/>
      <c r="H30" s="2"/>
      <c r="I30" s="3"/>
    </row>
    <row r="31" spans="1:11" ht="15.75">
      <c r="A31" s="4"/>
      <c r="B31" s="4"/>
      <c r="C31" s="4"/>
      <c r="D31" s="20"/>
      <c r="E31" s="4"/>
      <c r="F31" s="4"/>
      <c r="G31" s="4"/>
      <c r="H31" s="97" t="s">
        <v>49</v>
      </c>
      <c r="I31" s="97"/>
    </row>
    <row r="32" spans="1:11" ht="15.75">
      <c r="A32" s="97" t="s">
        <v>16</v>
      </c>
      <c r="B32" s="97"/>
      <c r="C32" s="97"/>
      <c r="D32" s="97" t="s">
        <v>17</v>
      </c>
      <c r="E32" s="97"/>
      <c r="F32" s="97"/>
      <c r="G32" s="4"/>
      <c r="H32" s="97" t="s">
        <v>18</v>
      </c>
      <c r="I32" s="97"/>
    </row>
    <row r="33" spans="1:9" ht="15.75">
      <c r="A33" s="4"/>
      <c r="B33" s="4"/>
      <c r="C33" s="4"/>
      <c r="D33" s="20"/>
      <c r="E33" s="4"/>
      <c r="F33" s="4"/>
      <c r="G33" s="4"/>
      <c r="H33" s="4"/>
      <c r="I33" s="4"/>
    </row>
    <row r="34" spans="1:9" ht="15.75">
      <c r="A34" s="4"/>
      <c r="B34" s="4"/>
      <c r="C34" s="4"/>
      <c r="D34" s="20"/>
      <c r="E34" s="4"/>
      <c r="F34" s="4"/>
      <c r="G34" s="4"/>
      <c r="H34" s="4"/>
      <c r="I34" s="4"/>
    </row>
    <row r="35" spans="1:9" ht="15.75">
      <c r="A35" s="4"/>
      <c r="B35" s="4"/>
      <c r="C35" s="4"/>
      <c r="D35" s="20"/>
      <c r="E35" s="4"/>
      <c r="F35" s="4"/>
      <c r="G35" s="4"/>
      <c r="H35" s="4"/>
      <c r="I35" s="4"/>
    </row>
    <row r="36" spans="1:9" ht="15.75">
      <c r="A36" s="98" t="s">
        <v>29</v>
      </c>
      <c r="B36" s="98"/>
      <c r="C36" s="98"/>
      <c r="D36" s="98" t="s">
        <v>50</v>
      </c>
      <c r="E36" s="98"/>
      <c r="F36" s="98"/>
      <c r="G36" s="4"/>
      <c r="H36" s="98" t="s">
        <v>30</v>
      </c>
      <c r="I36" s="98"/>
    </row>
    <row r="37" spans="1:9" ht="15.75">
      <c r="A37" s="97" t="s">
        <v>28</v>
      </c>
      <c r="B37" s="97"/>
      <c r="C37" s="97"/>
      <c r="D37" s="97" t="s">
        <v>51</v>
      </c>
      <c r="E37" s="97"/>
      <c r="F37" s="97"/>
      <c r="G37" s="4"/>
      <c r="H37" s="97" t="s">
        <v>19</v>
      </c>
      <c r="I37" s="97"/>
    </row>
  </sheetData>
  <mergeCells count="24">
    <mergeCell ref="A37:C37"/>
    <mergeCell ref="D37:F37"/>
    <mergeCell ref="H37:I37"/>
    <mergeCell ref="H31:I31"/>
    <mergeCell ref="A32:C32"/>
    <mergeCell ref="D32:F32"/>
    <mergeCell ref="H32:I32"/>
    <mergeCell ref="A36:C36"/>
    <mergeCell ref="D36:F36"/>
    <mergeCell ref="H36:I36"/>
    <mergeCell ref="A6:A7"/>
    <mergeCell ref="B6:C7"/>
    <mergeCell ref="D6:D7"/>
    <mergeCell ref="E6:E7"/>
    <mergeCell ref="F6:F7"/>
    <mergeCell ref="B18:C18"/>
    <mergeCell ref="B17:C17"/>
    <mergeCell ref="B22:C23"/>
    <mergeCell ref="B10:C10"/>
    <mergeCell ref="B2:I2"/>
    <mergeCell ref="B3:I3"/>
    <mergeCell ref="B4:I4"/>
    <mergeCell ref="B9:C9"/>
    <mergeCell ref="B19:C19"/>
  </mergeCells>
  <printOptions horizontalCentered="1"/>
  <pageMargins left="0.43" right="0.63" top="0.82" bottom="0.55118110236220474" header="1.7716535433070868" footer="0.74803149606299213"/>
  <pageSetup paperSize="5" scale="75" firstPageNumber="4294963191" orientation="portrait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1" sqref="C1:S225"/>
    </sheetView>
  </sheetViews>
  <sheetFormatPr defaultRowHeight="15"/>
  <cols>
    <col min="1" max="16384" width="9.140625" style="22"/>
  </cols>
  <sheetData/>
  <pageMargins left="0.70866141732283472" right="0.70866141732283472" top="0.43307086614173229" bottom="0.95" header="0.31496062992125984" footer="0.31496062992125984"/>
  <pageSetup paperSize="9" scale="45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rab 2018</vt:lpstr>
      <vt:lpstr>AlDas </vt:lpstr>
      <vt:lpstr>'AlDas '!Print_Area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Transdis</cp:lastModifiedBy>
  <cp:revision/>
  <cp:lastPrinted>2018-10-30T08:50:36Z</cp:lastPrinted>
  <dcterms:created xsi:type="dcterms:W3CDTF">2012-03-21T04:38:16Z</dcterms:created>
  <dcterms:modified xsi:type="dcterms:W3CDTF">2018-10-30T08:50:42Z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