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2018'!$A$2:$I$28</definedName>
  </definedNames>
  <calcPr calcId="124519"/>
</workbook>
</file>

<file path=xl/calcChain.xml><?xml version="1.0" encoding="utf-8"?>
<calcChain xmlns="http://schemas.openxmlformats.org/spreadsheetml/2006/main">
  <c r="H15" i="8"/>
  <c r="H13"/>
  <c r="H14"/>
  <c r="H10"/>
  <c r="H9"/>
  <c r="I17" l="1"/>
  <c r="P29"/>
  <c r="Q29" s="1"/>
  <c r="R29" l="1"/>
  <c r="S29" s="1"/>
  <c r="T29" s="1"/>
  <c r="U29" s="1"/>
  <c r="I18" l="1"/>
  <c r="I19" s="1"/>
  <c r="V29"/>
  <c r="W29" l="1"/>
  <c r="X29" l="1"/>
  <c r="N29" l="1"/>
  <c r="T30" l="1"/>
  <c r="R30"/>
  <c r="P30"/>
  <c r="P31" s="1"/>
  <c r="P32" s="1"/>
  <c r="Q30"/>
  <c r="S30"/>
  <c r="U30"/>
  <c r="V30"/>
  <c r="W30"/>
  <c r="X30"/>
  <c r="S31" l="1"/>
  <c r="S32" s="1"/>
  <c r="W31"/>
  <c r="W32" s="1"/>
  <c r="Q31"/>
  <c r="Q32" s="1"/>
  <c r="Q34" s="1"/>
  <c r="X31"/>
  <c r="X32" s="1"/>
  <c r="T31"/>
  <c r="T32" s="1"/>
  <c r="U31"/>
  <c r="U32" s="1"/>
  <c r="R31"/>
  <c r="R32" s="1"/>
  <c r="V31"/>
  <c r="V32" s="1"/>
  <c r="W33" l="1"/>
  <c r="P33"/>
  <c r="P35" s="1"/>
  <c r="Q33"/>
  <c r="Q35" s="1"/>
  <c r="W34"/>
  <c r="V33"/>
  <c r="V34"/>
  <c r="T34"/>
  <c r="T33"/>
  <c r="U33"/>
  <c r="U34"/>
  <c r="R34"/>
  <c r="R33"/>
  <c r="S33"/>
  <c r="S34"/>
  <c r="X34"/>
  <c r="X33"/>
  <c r="W35" l="1"/>
  <c r="T35"/>
  <c r="R35"/>
  <c r="S35"/>
  <c r="U35"/>
  <c r="V35"/>
  <c r="X35"/>
  <c r="N37" l="1"/>
</calcChain>
</file>

<file path=xl/sharedStrings.xml><?xml version="1.0" encoding="utf-8"?>
<sst xmlns="http://schemas.openxmlformats.org/spreadsheetml/2006/main" count="48" uniqueCount="40">
  <si>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</si>
  <si>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</si>
  <si>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</si>
  <si>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</si>
  <si>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</si>
  <si>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</si>
  <si>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</si>
  <si>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</si>
  <si>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</si>
  <si>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</si>
  <si>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II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</si>
  <si>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</si>
  <si>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</si>
  <si>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</si>
  <si>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</si>
  <si>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</si>
  <si>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</si>
  <si>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Kadiv. Perencanaan Air Minum</t>
  </si>
  <si>
    <t>Julfan Fadhli</t>
  </si>
  <si>
    <t>Rupiah</t>
  </si>
  <si>
    <t>Nurleli</t>
  </si>
  <si>
    <t>MATERIAL</t>
  </si>
  <si>
    <t>buah</t>
  </si>
  <si>
    <t>Muhri Fepri Iswanto</t>
  </si>
  <si>
    <t>Kadiv. Transmisi Distribusi</t>
  </si>
  <si>
    <t>RENCANA ANGGARAN BIAYA PEKERJAAN</t>
  </si>
  <si>
    <t>PENGGANTIAN BEND FLANGE STEEL Ø 200 MM POMPA</t>
  </si>
  <si>
    <t>LOKASI: BOOSTER PUMP MENARA DAN GARU I</t>
  </si>
  <si>
    <r>
      <t>Bend Steel 90</t>
    </r>
    <r>
      <rPr>
        <sz val="12"/>
        <color theme="1"/>
        <rFont val="Calibri"/>
        <family val="2"/>
        <charset val="1"/>
      </rPr>
      <t>° Ø 200 mm</t>
    </r>
  </si>
  <si>
    <t>Flange Steel Ø 200 mm</t>
  </si>
  <si>
    <t>PELAKSANAAN</t>
  </si>
  <si>
    <t>M</t>
  </si>
  <si>
    <t>Tpt</t>
  </si>
  <si>
    <t>Bongkar  Bend Flange Steel Lama</t>
  </si>
  <si>
    <t>Pasang  Bend Flange Steel Baru</t>
  </si>
  <si>
    <t>JUMLAH</t>
  </si>
  <si>
    <t>Htg</t>
  </si>
  <si>
    <t>Pengelasan Flange ke Bend Steel 4x pengelasan atas dan bawah</t>
  </si>
  <si>
    <t>Terbilang : Lima juta tujuh ratus enam puluh tujuh ribu sembilan ratus rupiah</t>
  </si>
  <si>
    <t>Medan,             Januari 2023</t>
  </si>
</sst>
</file>

<file path=xl/styles.xml><?xml version="1.0" encoding="utf-8"?>
<styleSheet xmlns="http://schemas.openxmlformats.org/spreadsheetml/2006/main">
  <numFmts count="6">
    <numFmt numFmtId="41" formatCode="_-* #,##0_-;\-* #,##0_-;_-* &quot;-&quot;_-;_-@_-"/>
    <numFmt numFmtId="164" formatCode="_(* #,##0_);_(* \(#,##0\);_(* &quot;-&quot;_);_(@_)"/>
    <numFmt numFmtId="165" formatCode="_(* #,##0.00_);_(* \(#,##0.00\);_(* &quot;-&quot;??_);_(@_)"/>
    <numFmt numFmtId="166" formatCode="_-* #,##0.00_-;\-* #,##0.00_-;_-* &quot;-&quot;_-;_-@_-"/>
    <numFmt numFmtId="167" formatCode="#,##0.00;[Red]#,##0.00"/>
    <numFmt numFmtId="168" formatCode="_-* #,##0.000_-;\-* #,##0.000_-;_-* &quot;-&quot;_-;_-@_-"/>
  </numFmts>
  <fonts count="37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charset val="1"/>
      <scheme val="minor"/>
    </font>
    <font>
      <sz val="12"/>
      <name val="Calibri"/>
      <family val="2"/>
      <scheme val="minor"/>
    </font>
    <font>
      <sz val="20"/>
      <color indexed="8"/>
      <name val="Calibri"/>
      <family val="2"/>
    </font>
    <font>
      <b/>
      <i/>
      <sz val="14"/>
      <name val="Calibri"/>
      <family val="2"/>
    </font>
    <font>
      <sz val="12"/>
      <color theme="1"/>
      <name val="Calibri"/>
      <family val="2"/>
      <charset val="1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6">
    <xf numFmtId="0" fontId="0" fillId="0" borderId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8" borderId="0" applyNumberFormat="0" applyBorder="0" applyAlignment="0" applyProtection="0"/>
    <xf numFmtId="0" fontId="23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3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3" fillId="0" borderId="0"/>
    <xf numFmtId="164" fontId="27" fillId="0" borderId="0" applyFont="0" applyFill="0" applyBorder="0" applyAlignment="0" applyProtection="0"/>
    <xf numFmtId="41" fontId="30" fillId="0" borderId="0" applyFont="0" applyFill="0" applyBorder="0" applyAlignment="0" applyProtection="0"/>
  </cellStyleXfs>
  <cellXfs count="82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5" fillId="0" borderId="0" xfId="0" applyFont="1" applyAlignment="1"/>
    <xf numFmtId="0" fontId="21" fillId="0" borderId="0" xfId="0" applyFont="1" applyBorder="1" applyAlignment="1">
      <alignment horizontal="center"/>
    </xf>
    <xf numFmtId="0" fontId="22" fillId="0" borderId="0" xfId="0" applyFont="1" applyAlignment="1"/>
    <xf numFmtId="165" fontId="18" fillId="0" borderId="0" xfId="28" applyFont="1" applyAlignment="1">
      <alignment vertical="top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3" fillId="0" borderId="0" xfId="43"/>
    <xf numFmtId="164" fontId="28" fillId="24" borderId="0" xfId="44" applyFont="1" applyFill="1"/>
    <xf numFmtId="0" fontId="1" fillId="24" borderId="0" xfId="43" applyFont="1" applyFill="1" applyAlignment="1"/>
    <xf numFmtId="0" fontId="28" fillId="24" borderId="0" xfId="43" applyFont="1" applyFill="1" applyAlignment="1"/>
    <xf numFmtId="164" fontId="1" fillId="24" borderId="0" xfId="43" applyNumberFormat="1" applyFont="1" applyFill="1" applyAlignment="1"/>
    <xf numFmtId="0" fontId="29" fillId="0" borderId="0" xfId="43" applyFont="1" applyAlignment="1">
      <alignment vertical="center"/>
    </xf>
    <xf numFmtId="0" fontId="21" fillId="0" borderId="0" xfId="0" applyFont="1" applyBorder="1" applyAlignment="1"/>
    <xf numFmtId="0" fontId="32" fillId="0" borderId="0" xfId="0" applyFont="1" applyBorder="1"/>
    <xf numFmtId="0" fontId="21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center" wrapText="1"/>
    </xf>
    <xf numFmtId="0" fontId="20" fillId="0" borderId="0" xfId="0" applyFont="1" applyBorder="1" applyAlignment="1">
      <alignment vertical="top" wrapText="1"/>
    </xf>
    <xf numFmtId="166" fontId="34" fillId="0" borderId="0" xfId="45" applyNumberFormat="1" applyFont="1" applyAlignment="1">
      <alignment horizontal="center" vertical="center"/>
    </xf>
    <xf numFmtId="0" fontId="19" fillId="0" borderId="16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20" fillId="0" borderId="23" xfId="0" applyFont="1" applyBorder="1"/>
    <xf numFmtId="165" fontId="21" fillId="0" borderId="24" xfId="0" applyNumberFormat="1" applyFont="1" applyBorder="1"/>
    <xf numFmtId="165" fontId="21" fillId="0" borderId="25" xfId="0" applyNumberFormat="1" applyFont="1" applyBorder="1" applyAlignment="1">
      <alignment vertical="top"/>
    </xf>
    <xf numFmtId="0" fontId="21" fillId="0" borderId="18" xfId="0" applyFont="1" applyBorder="1" applyAlignment="1">
      <alignment horizontal="center" vertical="center"/>
    </xf>
    <xf numFmtId="0" fontId="21" fillId="0" borderId="26" xfId="0" applyFont="1" applyBorder="1" applyAlignment="1"/>
    <xf numFmtId="165" fontId="19" fillId="0" borderId="27" xfId="0" applyNumberFormat="1" applyFont="1" applyBorder="1"/>
    <xf numFmtId="165" fontId="18" fillId="0" borderId="0" xfId="28" applyFont="1" applyAlignment="1">
      <alignment horizontal="left" vertical="center"/>
    </xf>
    <xf numFmtId="167" fontId="32" fillId="0" borderId="30" xfId="0" applyNumberFormat="1" applyFont="1" applyBorder="1" applyAlignment="1">
      <alignment vertical="center"/>
    </xf>
    <xf numFmtId="167" fontId="32" fillId="0" borderId="32" xfId="0" applyNumberFormat="1" applyFont="1" applyBorder="1" applyAlignment="1">
      <alignment vertical="center"/>
    </xf>
    <xf numFmtId="167" fontId="31" fillId="0" borderId="35" xfId="0" applyNumberFormat="1" applyFont="1" applyBorder="1" applyAlignment="1">
      <alignment vertical="center"/>
    </xf>
    <xf numFmtId="0" fontId="26" fillId="0" borderId="0" xfId="0" applyFont="1" applyAlignment="1"/>
    <xf numFmtId="0" fontId="24" fillId="0" borderId="0" xfId="0" applyFont="1" applyAlignment="1">
      <alignment vertical="center" wrapText="1"/>
    </xf>
    <xf numFmtId="0" fontId="24" fillId="0" borderId="0" xfId="0" applyFont="1" applyAlignment="1"/>
    <xf numFmtId="0" fontId="31" fillId="0" borderId="13" xfId="0" applyFont="1" applyBorder="1" applyAlignment="1">
      <alignment horizontal="center" vertical="center"/>
    </xf>
    <xf numFmtId="0" fontId="31" fillId="0" borderId="23" xfId="0" applyFont="1" applyBorder="1"/>
    <xf numFmtId="166" fontId="32" fillId="0" borderId="16" xfId="45" applyNumberFormat="1" applyFont="1" applyBorder="1"/>
    <xf numFmtId="0" fontId="32" fillId="0" borderId="16" xfId="0" applyFont="1" applyBorder="1"/>
    <xf numFmtId="0" fontId="32" fillId="0" borderId="36" xfId="0" applyFont="1" applyBorder="1" applyAlignment="1">
      <alignment horizontal="center" vertical="center"/>
    </xf>
    <xf numFmtId="166" fontId="32" fillId="0" borderId="10" xfId="45" applyNumberFormat="1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167" fontId="33" fillId="0" borderId="10" xfId="43" applyNumberFormat="1" applyFont="1" applyBorder="1" applyAlignment="1">
      <alignment vertical="center"/>
    </xf>
    <xf numFmtId="0" fontId="31" fillId="0" borderId="36" xfId="0" applyFont="1" applyBorder="1" applyAlignment="1">
      <alignment horizontal="center" vertical="center"/>
    </xf>
    <xf numFmtId="0" fontId="31" fillId="0" borderId="0" xfId="0" applyFont="1" applyBorder="1"/>
    <xf numFmtId="166" fontId="32" fillId="0" borderId="21" xfId="45" applyNumberFormat="1" applyFont="1" applyBorder="1"/>
    <xf numFmtId="0" fontId="32" fillId="0" borderId="21" xfId="0" applyFont="1" applyBorder="1"/>
    <xf numFmtId="0" fontId="31" fillId="0" borderId="21" xfId="0" applyFont="1" applyBorder="1"/>
    <xf numFmtId="167" fontId="31" fillId="0" borderId="21" xfId="0" applyNumberFormat="1" applyFont="1" applyBorder="1"/>
    <xf numFmtId="168" fontId="32" fillId="0" borderId="10" xfId="45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165" fontId="35" fillId="0" borderId="28" xfId="28" applyFont="1" applyBorder="1" applyAlignment="1">
      <alignment horizontal="left" vertical="center" wrapText="1"/>
    </xf>
    <xf numFmtId="165" fontId="35" fillId="0" borderId="23" xfId="28" applyFont="1" applyBorder="1" applyAlignment="1">
      <alignment horizontal="left" vertical="center" wrapText="1"/>
    </xf>
    <xf numFmtId="165" fontId="35" fillId="0" borderId="15" xfId="28" applyFont="1" applyBorder="1" applyAlignment="1">
      <alignment horizontal="left" vertical="center" wrapText="1"/>
    </xf>
    <xf numFmtId="165" fontId="35" fillId="0" borderId="31" xfId="28" applyFont="1" applyBorder="1" applyAlignment="1">
      <alignment horizontal="left" vertical="center" wrapText="1"/>
    </xf>
    <xf numFmtId="165" fontId="35" fillId="0" borderId="0" xfId="28" applyFont="1" applyBorder="1" applyAlignment="1">
      <alignment horizontal="left" vertical="center" wrapText="1"/>
    </xf>
    <xf numFmtId="165" fontId="35" fillId="0" borderId="11" xfId="28" applyFont="1" applyBorder="1" applyAlignment="1">
      <alignment horizontal="left" vertical="center" wrapText="1"/>
    </xf>
    <xf numFmtId="165" fontId="35" fillId="0" borderId="33" xfId="28" applyFont="1" applyBorder="1" applyAlignment="1">
      <alignment horizontal="left" vertical="center" wrapText="1"/>
    </xf>
    <xf numFmtId="165" fontId="35" fillId="0" borderId="26" xfId="28" applyFont="1" applyBorder="1" applyAlignment="1">
      <alignment horizontal="left" vertical="center" wrapText="1"/>
    </xf>
    <xf numFmtId="165" fontId="35" fillId="0" borderId="20" xfId="28" applyFont="1" applyBorder="1" applyAlignment="1">
      <alignment horizontal="left" vertical="center" wrapText="1"/>
    </xf>
    <xf numFmtId="0" fontId="32" fillId="0" borderId="12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3" fillId="0" borderId="29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45" builtinId="6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5387</xdr:row>
      <xdr:rowOff>9525</xdr:rowOff>
    </xdr:from>
    <xdr:to>
      <xdr:col>1</xdr:col>
      <xdr:colOff>593435</xdr:colOff>
      <xdr:row>5387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5476</xdr:row>
      <xdr:rowOff>161925</xdr:rowOff>
    </xdr:from>
    <xdr:to>
      <xdr:col>1</xdr:col>
      <xdr:colOff>541238</xdr:colOff>
      <xdr:row>5477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5531</xdr:row>
      <xdr:rowOff>0</xdr:rowOff>
    </xdr:from>
    <xdr:to>
      <xdr:col>1</xdr:col>
      <xdr:colOff>623534</xdr:colOff>
      <xdr:row>5531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5333</xdr:row>
      <xdr:rowOff>9525</xdr:rowOff>
    </xdr:from>
    <xdr:to>
      <xdr:col>1</xdr:col>
      <xdr:colOff>593435</xdr:colOff>
      <xdr:row>5333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5293</xdr:row>
      <xdr:rowOff>9525</xdr:rowOff>
    </xdr:from>
    <xdr:to>
      <xdr:col>1</xdr:col>
      <xdr:colOff>593435</xdr:colOff>
      <xdr:row>5293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5572</xdr:row>
      <xdr:rowOff>0</xdr:rowOff>
    </xdr:from>
    <xdr:to>
      <xdr:col>1</xdr:col>
      <xdr:colOff>474563</xdr:colOff>
      <xdr:row>5572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1080</xdr:row>
      <xdr:rowOff>180975</xdr:rowOff>
    </xdr:from>
    <xdr:to>
      <xdr:col>1</xdr:col>
      <xdr:colOff>4476750</xdr:colOff>
      <xdr:row>1083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1116</xdr:row>
      <xdr:rowOff>180975</xdr:rowOff>
    </xdr:from>
    <xdr:to>
      <xdr:col>1</xdr:col>
      <xdr:colOff>4476750</xdr:colOff>
      <xdr:row>1119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1188</xdr:row>
      <xdr:rowOff>180975</xdr:rowOff>
    </xdr:from>
    <xdr:to>
      <xdr:col>1</xdr:col>
      <xdr:colOff>4476750</xdr:colOff>
      <xdr:row>1191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1152</xdr:row>
      <xdr:rowOff>180975</xdr:rowOff>
    </xdr:from>
    <xdr:to>
      <xdr:col>1</xdr:col>
      <xdr:colOff>4476750</xdr:colOff>
      <xdr:row>1155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1227</xdr:row>
      <xdr:rowOff>72118</xdr:rowOff>
    </xdr:from>
    <xdr:to>
      <xdr:col>1</xdr:col>
      <xdr:colOff>3333751</xdr:colOff>
      <xdr:row>1228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88446</xdr:colOff>
      <xdr:row>0</xdr:row>
      <xdr:rowOff>133350</xdr:rowOff>
    </xdr:from>
    <xdr:to>
      <xdr:col>1</xdr:col>
      <xdr:colOff>1163331</xdr:colOff>
      <xdr:row>4</xdr:row>
      <xdr:rowOff>68037</xdr:rowOff>
    </xdr:to>
    <xdr:pic>
      <xdr:nvPicPr>
        <xdr:cNvPr id="1025" name="Picture 1" descr="Kop Surat External baru tirtanadi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7803" y="133350"/>
          <a:ext cx="1074885" cy="1172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12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8"/>
  <sheetViews>
    <sheetView tabSelected="1" zoomScale="70" zoomScaleNormal="70" workbookViewId="0">
      <selection sqref="A1:I28"/>
    </sheetView>
  </sheetViews>
  <sheetFormatPr defaultRowHeight="12"/>
  <cols>
    <col min="1" max="1" width="4.5703125" style="1" customWidth="1"/>
    <col min="2" max="2" width="20" style="1" customWidth="1"/>
    <col min="3" max="3" width="42.42578125" style="1" customWidth="1"/>
    <col min="4" max="4" width="10" style="9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28.5703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9" ht="33.75">
      <c r="A2" s="5"/>
      <c r="B2" s="38"/>
      <c r="C2" s="77" t="s">
        <v>25</v>
      </c>
      <c r="D2" s="77"/>
      <c r="E2" s="77"/>
      <c r="F2" s="77"/>
      <c r="G2" s="77"/>
      <c r="H2" s="77"/>
      <c r="I2" s="77"/>
    </row>
    <row r="3" spans="1:9" ht="24.75" customHeight="1">
      <c r="A3" s="5"/>
      <c r="B3" s="39"/>
      <c r="C3" s="78" t="s">
        <v>26</v>
      </c>
      <c r="D3" s="78"/>
      <c r="E3" s="78"/>
      <c r="F3" s="78"/>
      <c r="G3" s="78"/>
      <c r="H3" s="78"/>
      <c r="I3" s="78"/>
    </row>
    <row r="4" spans="1:9" ht="26.25">
      <c r="A4" s="7"/>
      <c r="B4" s="40"/>
      <c r="C4" s="79" t="s">
        <v>27</v>
      </c>
      <c r="D4" s="79"/>
      <c r="E4" s="79"/>
      <c r="F4" s="79"/>
      <c r="G4" s="79"/>
      <c r="H4" s="79"/>
      <c r="I4" s="79"/>
    </row>
    <row r="5" spans="1:9" ht="16.5" thickBot="1">
      <c r="A5" s="11"/>
      <c r="B5" s="11"/>
      <c r="C5" s="11"/>
      <c r="D5" s="11"/>
      <c r="E5" s="11"/>
      <c r="F5" s="11"/>
      <c r="G5" s="11"/>
      <c r="H5" s="11"/>
      <c r="I5" s="11"/>
    </row>
    <row r="6" spans="1:9" ht="16.5" thickTop="1">
      <c r="A6" s="58" t="s">
        <v>0</v>
      </c>
      <c r="B6" s="60" t="s">
        <v>1</v>
      </c>
      <c r="C6" s="61"/>
      <c r="D6" s="64" t="s">
        <v>2</v>
      </c>
      <c r="E6" s="64" t="s">
        <v>3</v>
      </c>
      <c r="F6" s="64" t="s">
        <v>4</v>
      </c>
      <c r="G6" s="24" t="s">
        <v>5</v>
      </c>
      <c r="H6" s="24" t="s">
        <v>6</v>
      </c>
      <c r="I6" s="25" t="s">
        <v>7</v>
      </c>
    </row>
    <row r="7" spans="1:9" ht="16.5" thickBot="1">
      <c r="A7" s="59"/>
      <c r="B7" s="62"/>
      <c r="C7" s="63"/>
      <c r="D7" s="65"/>
      <c r="E7" s="65"/>
      <c r="F7" s="65"/>
      <c r="G7" s="26" t="s">
        <v>8</v>
      </c>
      <c r="H7" s="26" t="s">
        <v>8</v>
      </c>
      <c r="I7" s="27" t="s">
        <v>8</v>
      </c>
    </row>
    <row r="8" spans="1:9" ht="16.5" thickTop="1">
      <c r="A8" s="41" t="s">
        <v>9</v>
      </c>
      <c r="B8" s="42" t="s">
        <v>21</v>
      </c>
      <c r="C8" s="28"/>
      <c r="D8" s="43"/>
      <c r="E8" s="44"/>
      <c r="F8" s="44"/>
      <c r="G8" s="44"/>
      <c r="H8" s="44"/>
      <c r="I8" s="29"/>
    </row>
    <row r="9" spans="1:9" s="8" customFormat="1" ht="15.75" customHeight="1">
      <c r="A9" s="45">
        <v>1</v>
      </c>
      <c r="B9" s="19" t="s">
        <v>28</v>
      </c>
      <c r="C9" s="20"/>
      <c r="D9" s="46">
        <v>2</v>
      </c>
      <c r="E9" s="47" t="s">
        <v>22</v>
      </c>
      <c r="F9" s="47" t="s">
        <v>36</v>
      </c>
      <c r="G9" s="48">
        <v>1458338</v>
      </c>
      <c r="H9" s="48">
        <f t="shared" ref="H9:H14" si="0">D9*G9</f>
        <v>2916676</v>
      </c>
      <c r="I9" s="30"/>
    </row>
    <row r="10" spans="1:9" s="8" customFormat="1" ht="15.75" customHeight="1">
      <c r="A10" s="45">
        <v>2</v>
      </c>
      <c r="B10" s="19" t="s">
        <v>29</v>
      </c>
      <c r="C10" s="20"/>
      <c r="D10" s="46">
        <v>4</v>
      </c>
      <c r="E10" s="47" t="s">
        <v>22</v>
      </c>
      <c r="F10" s="47" t="s">
        <v>36</v>
      </c>
      <c r="G10" s="48">
        <v>274349</v>
      </c>
      <c r="H10" s="48">
        <f t="shared" si="0"/>
        <v>1097396</v>
      </c>
      <c r="I10" s="30"/>
    </row>
    <row r="11" spans="1:9" s="8" customFormat="1" ht="15.75" customHeight="1">
      <c r="A11" s="45"/>
      <c r="B11" s="19"/>
      <c r="C11" s="21"/>
      <c r="D11" s="46"/>
      <c r="E11" s="47"/>
      <c r="F11" s="47"/>
      <c r="G11" s="48"/>
      <c r="H11" s="48"/>
      <c r="I11" s="30"/>
    </row>
    <row r="12" spans="1:9" s="8" customFormat="1" ht="15.75" customHeight="1">
      <c r="A12" s="49" t="s">
        <v>10</v>
      </c>
      <c r="B12" s="50" t="s">
        <v>30</v>
      </c>
      <c r="C12" s="21"/>
      <c r="D12" s="46"/>
      <c r="E12" s="47"/>
      <c r="F12" s="47"/>
      <c r="G12" s="48"/>
      <c r="H12" s="48"/>
      <c r="I12" s="30"/>
    </row>
    <row r="13" spans="1:9" s="8" customFormat="1" ht="18" customHeight="1">
      <c r="A13" s="45">
        <v>1</v>
      </c>
      <c r="B13" s="19" t="s">
        <v>37</v>
      </c>
      <c r="C13" s="20"/>
      <c r="D13" s="55">
        <v>2.512</v>
      </c>
      <c r="E13" s="47" t="s">
        <v>31</v>
      </c>
      <c r="F13" s="47" t="s">
        <v>36</v>
      </c>
      <c r="G13" s="48">
        <v>324911.5</v>
      </c>
      <c r="H13" s="48">
        <f>D13*G13</f>
        <v>816177.68799999997</v>
      </c>
      <c r="I13" s="30"/>
    </row>
    <row r="14" spans="1:9" s="8" customFormat="1" ht="18" customHeight="1">
      <c r="A14" s="45">
        <v>2</v>
      </c>
      <c r="B14" s="19" t="s">
        <v>33</v>
      </c>
      <c r="C14" s="22"/>
      <c r="D14" s="46">
        <v>2</v>
      </c>
      <c r="E14" s="47" t="s">
        <v>32</v>
      </c>
      <c r="F14" s="47" t="s">
        <v>36</v>
      </c>
      <c r="G14" s="48">
        <v>129909</v>
      </c>
      <c r="H14" s="48">
        <f t="shared" si="0"/>
        <v>259818</v>
      </c>
      <c r="I14" s="30"/>
    </row>
    <row r="15" spans="1:9" s="8" customFormat="1" ht="18" customHeight="1">
      <c r="A15" s="45">
        <v>3</v>
      </c>
      <c r="B15" s="19" t="s">
        <v>34</v>
      </c>
      <c r="C15" s="18"/>
      <c r="D15" s="46">
        <v>2</v>
      </c>
      <c r="E15" s="47" t="s">
        <v>32</v>
      </c>
      <c r="F15" s="47" t="s">
        <v>36</v>
      </c>
      <c r="G15" s="48">
        <v>338894</v>
      </c>
      <c r="H15" s="48">
        <f t="shared" ref="H15" si="1">D15*G15</f>
        <v>677788</v>
      </c>
      <c r="I15" s="30"/>
    </row>
    <row r="16" spans="1:9" ht="16.5" thickBot="1">
      <c r="A16" s="31"/>
      <c r="B16" s="32"/>
      <c r="C16" s="32"/>
      <c r="D16" s="51"/>
      <c r="E16" s="52"/>
      <c r="F16" s="52"/>
      <c r="G16" s="53"/>
      <c r="H16" s="54"/>
      <c r="I16" s="33"/>
    </row>
    <row r="17" spans="1:24" ht="18.75" customHeight="1" thickTop="1">
      <c r="A17" s="66" t="s">
        <v>38</v>
      </c>
      <c r="B17" s="67"/>
      <c r="C17" s="67"/>
      <c r="D17" s="67"/>
      <c r="E17" s="67"/>
      <c r="F17" s="68"/>
      <c r="G17" s="80" t="s">
        <v>35</v>
      </c>
      <c r="H17" s="81"/>
      <c r="I17" s="35">
        <f>SUM(H9:H15)</f>
        <v>5767855.6880000001</v>
      </c>
      <c r="K17" s="23"/>
      <c r="L17" s="34"/>
    </row>
    <row r="18" spans="1:24" ht="15.75">
      <c r="A18" s="69"/>
      <c r="B18" s="70"/>
      <c r="C18" s="70"/>
      <c r="D18" s="70"/>
      <c r="E18" s="70"/>
      <c r="F18" s="71"/>
      <c r="G18" s="75" t="s">
        <v>11</v>
      </c>
      <c r="H18" s="75"/>
      <c r="I18" s="36">
        <f>SUM(I17:I17)</f>
        <v>5767855.6880000001</v>
      </c>
    </row>
    <row r="19" spans="1:24" ht="16.5" thickBot="1">
      <c r="A19" s="72"/>
      <c r="B19" s="73"/>
      <c r="C19" s="73"/>
      <c r="D19" s="73"/>
      <c r="E19" s="73"/>
      <c r="F19" s="74"/>
      <c r="G19" s="76" t="s">
        <v>12</v>
      </c>
      <c r="H19" s="76"/>
      <c r="I19" s="37">
        <f>ROUND(I18,-2)</f>
        <v>5767900</v>
      </c>
    </row>
    <row r="20" spans="1:24" ht="16.5" thickTop="1">
      <c r="A20" s="2"/>
      <c r="B20" s="2"/>
      <c r="C20" s="2"/>
      <c r="D20" s="6"/>
      <c r="E20" s="2"/>
      <c r="F20" s="2"/>
      <c r="G20" s="2"/>
      <c r="H20" s="2"/>
      <c r="I20" s="3"/>
    </row>
    <row r="21" spans="1:24" ht="15.75">
      <c r="A21" s="4"/>
      <c r="B21" s="4"/>
      <c r="C21" s="4"/>
      <c r="D21" s="10"/>
      <c r="E21" s="4"/>
      <c r="F21" s="4"/>
      <c r="G21" s="4"/>
      <c r="H21" s="57" t="s">
        <v>39</v>
      </c>
      <c r="I21" s="57"/>
    </row>
    <row r="22" spans="1:24" ht="15.75">
      <c r="A22" s="57" t="s">
        <v>13</v>
      </c>
      <c r="B22" s="57"/>
      <c r="C22" s="57"/>
      <c r="D22" s="57" t="s">
        <v>14</v>
      </c>
      <c r="E22" s="57"/>
      <c r="F22" s="57"/>
      <c r="G22" s="4"/>
      <c r="H22" s="57" t="s">
        <v>15</v>
      </c>
      <c r="I22" s="57"/>
    </row>
    <row r="23" spans="1:24" ht="15.75">
      <c r="A23" s="4"/>
      <c r="B23" s="4"/>
      <c r="C23" s="4"/>
      <c r="D23" s="10"/>
      <c r="E23" s="4"/>
      <c r="F23" s="4"/>
      <c r="G23" s="4"/>
      <c r="H23" s="4"/>
      <c r="I23" s="4"/>
    </row>
    <row r="24" spans="1:24" ht="15.75">
      <c r="A24" s="4"/>
      <c r="B24" s="4"/>
      <c r="C24" s="4"/>
      <c r="D24" s="10"/>
      <c r="E24" s="4"/>
      <c r="F24" s="4"/>
      <c r="G24" s="4"/>
      <c r="H24" s="4"/>
      <c r="I24" s="4"/>
    </row>
    <row r="25" spans="1:24" ht="15.75">
      <c r="A25" s="4"/>
      <c r="B25" s="4"/>
      <c r="C25" s="4"/>
      <c r="D25" s="10"/>
      <c r="E25" s="4"/>
      <c r="F25" s="4"/>
      <c r="G25" s="4"/>
      <c r="H25" s="4"/>
      <c r="I25" s="4"/>
    </row>
    <row r="26" spans="1:24" ht="15.75">
      <c r="A26" s="56" t="s">
        <v>20</v>
      </c>
      <c r="B26" s="56"/>
      <c r="C26" s="56"/>
      <c r="D26" s="56" t="s">
        <v>23</v>
      </c>
      <c r="E26" s="56"/>
      <c r="F26" s="56"/>
      <c r="G26" s="4"/>
      <c r="H26" s="56" t="s">
        <v>18</v>
      </c>
      <c r="I26" s="56"/>
    </row>
    <row r="27" spans="1:24" ht="15.75">
      <c r="A27" s="57" t="s">
        <v>17</v>
      </c>
      <c r="B27" s="57"/>
      <c r="C27" s="57"/>
      <c r="D27" s="57" t="s">
        <v>24</v>
      </c>
      <c r="E27" s="57"/>
      <c r="F27" s="57"/>
      <c r="G27" s="4"/>
      <c r="H27" s="57" t="s">
        <v>16</v>
      </c>
      <c r="I27" s="57"/>
    </row>
    <row r="29" spans="1:24" ht="15">
      <c r="N29" s="13" t="e">
        <f>+#REF!</f>
        <v>#REF!</v>
      </c>
      <c r="O29" s="14">
        <v>1</v>
      </c>
      <c r="P29" s="14">
        <f>+O29*10</f>
        <v>10</v>
      </c>
      <c r="Q29" s="14">
        <f t="shared" ref="Q29:X29" si="2">+P29*10</f>
        <v>100</v>
      </c>
      <c r="R29" s="14">
        <f t="shared" si="2"/>
        <v>1000</v>
      </c>
      <c r="S29" s="14">
        <f t="shared" si="2"/>
        <v>10000</v>
      </c>
      <c r="T29" s="14">
        <f t="shared" si="2"/>
        <v>100000</v>
      </c>
      <c r="U29" s="14">
        <f t="shared" si="2"/>
        <v>1000000</v>
      </c>
      <c r="V29" s="14">
        <f t="shared" si="2"/>
        <v>10000000</v>
      </c>
      <c r="W29" s="14">
        <f t="shared" si="2"/>
        <v>100000000</v>
      </c>
      <c r="X29" s="14">
        <f t="shared" si="2"/>
        <v>1000000000</v>
      </c>
    </row>
    <row r="30" spans="1:24" ht="15">
      <c r="N30" s="15" t="s">
        <v>19</v>
      </c>
      <c r="O30" s="14">
        <v>0</v>
      </c>
      <c r="P30" s="16" t="e">
        <f>MOD(N29,P29)</f>
        <v>#REF!</v>
      </c>
      <c r="Q30" s="16" t="e">
        <f>MOD(N29,Q29)</f>
        <v>#REF!</v>
      </c>
      <c r="R30" s="16" t="e">
        <f>MOD(N29,R29)</f>
        <v>#REF!</v>
      </c>
      <c r="S30" s="16" t="e">
        <f>MOD(N29,S29)</f>
        <v>#REF!</v>
      </c>
      <c r="T30" s="16" t="e">
        <f>MOD(N29,T29)</f>
        <v>#REF!</v>
      </c>
      <c r="U30" s="16" t="e">
        <f>MOD(N29,U29)</f>
        <v>#REF!</v>
      </c>
      <c r="V30" s="16" t="e">
        <f>MOD(N29,V29)</f>
        <v>#REF!</v>
      </c>
      <c r="W30" s="16" t="e">
        <f>MOD(N29,W29)</f>
        <v>#REF!</v>
      </c>
      <c r="X30" s="16" t="e">
        <f>MOD(N29,X29)</f>
        <v>#REF!</v>
      </c>
    </row>
    <row r="31" spans="1:24" ht="15">
      <c r="N31" s="14"/>
      <c r="O31" s="14"/>
      <c r="P31" s="14" t="e">
        <f t="shared" ref="P31:U31" si="3">+P30-O30</f>
        <v>#REF!</v>
      </c>
      <c r="Q31" s="14" t="e">
        <f t="shared" si="3"/>
        <v>#REF!</v>
      </c>
      <c r="R31" s="14" t="e">
        <f t="shared" si="3"/>
        <v>#REF!</v>
      </c>
      <c r="S31" s="14" t="e">
        <f t="shared" si="3"/>
        <v>#REF!</v>
      </c>
      <c r="T31" s="14" t="e">
        <f t="shared" si="3"/>
        <v>#REF!</v>
      </c>
      <c r="U31" s="14" t="e">
        <f t="shared" si="3"/>
        <v>#REF!</v>
      </c>
      <c r="V31" s="14" t="e">
        <f>+V30-U30</f>
        <v>#REF!</v>
      </c>
      <c r="W31" s="14" t="e">
        <f t="shared" ref="W31:X31" si="4">+W30-V30</f>
        <v>#REF!</v>
      </c>
      <c r="X31" s="14" t="e">
        <f t="shared" si="4"/>
        <v>#REF!</v>
      </c>
    </row>
    <row r="32" spans="1:24" ht="15">
      <c r="N32" s="14"/>
      <c r="O32" s="14"/>
      <c r="P32" s="14" t="e">
        <f t="shared" ref="P32:U32" si="5">+P31*10/P29</f>
        <v>#REF!</v>
      </c>
      <c r="Q32" s="14" t="e">
        <f t="shared" si="5"/>
        <v>#REF!</v>
      </c>
      <c r="R32" s="14" t="e">
        <f t="shared" si="5"/>
        <v>#REF!</v>
      </c>
      <c r="S32" s="14" t="e">
        <f t="shared" si="5"/>
        <v>#REF!</v>
      </c>
      <c r="T32" s="14" t="e">
        <f t="shared" si="5"/>
        <v>#REF!</v>
      </c>
      <c r="U32" s="14" t="e">
        <f t="shared" si="5"/>
        <v>#REF!</v>
      </c>
      <c r="V32" s="14" t="e">
        <f>+V31*10/V29</f>
        <v>#REF!</v>
      </c>
      <c r="W32" s="14" t="e">
        <f t="shared" ref="W32:X32" si="6">+W31*10/W29</f>
        <v>#REF!</v>
      </c>
      <c r="X32" s="14" t="e">
        <f t="shared" si="6"/>
        <v>#REF!</v>
      </c>
    </row>
    <row r="33" spans="14:24" ht="15">
      <c r="N33" s="14"/>
      <c r="O33" s="14"/>
      <c r="P33" s="14" t="e">
        <f>IF(AND(P32&gt;0,Q32&lt;&gt;1),CHOOSE(P32,"satu","dua","tiga","empat","lima","enam","tujuh","delapan","sembilan"),"")</f>
        <v>#REF!</v>
      </c>
      <c r="Q33" s="14" t="e">
        <f>IF(Q32&gt;0,CHOOSE(Q32,CHOOSE(P32+1,"se","se","dua","tiga","empat","lima","enam","tujuh","delapan","sembilan"),"dua","tiga","empat","lima","enam","tujuh","delapan","sembilan"),"")</f>
        <v>#REF!</v>
      </c>
      <c r="R33" s="14" t="e">
        <f>IF(R32&gt;0,CHOOSE(R32,"se","dua","tiga","empat","lima","enam","tujuh","delapan","sembilan"),"")</f>
        <v>#REF!</v>
      </c>
      <c r="S33" s="14" t="e">
        <f>IF(AND(S32&gt;0,T32&lt;&gt;1),CHOOSE(S32,"satu","dua","tiga","empat","lima","enam","tujuh","delapan","sembilan"),"")</f>
        <v>#REF!</v>
      </c>
      <c r="T33" s="14" t="e">
        <f>IF(T32&gt;0,CHOOSE(T32,CHOOSE(S32+1,"se","se","dua","tiga","empat","lima","enam","tujuh","delapan","sembilan"),"dua","tiga","empat","lima","enam","tujuh","delapan","sembilan"),"")</f>
        <v>#REF!</v>
      </c>
      <c r="U33" s="14" t="e">
        <f>IF(U32&gt;0,CHOOSE(U32,"se","dua","tiga","empat","lima","enam","tujuh","delapan","sembilan"),"")</f>
        <v>#REF!</v>
      </c>
      <c r="V33" s="14" t="e">
        <f>IF(AND(V32&gt;0,W32&lt;&gt;1),CHOOSE(V32,"satu","dua","tiga","empat","lima","enam","tujuh","delapan","sembilan"),"")</f>
        <v>#REF!</v>
      </c>
      <c r="W33" s="14" t="e">
        <f>IF(W32&gt;0,CHOOSE(W32,CHOOSE(V32+1,"","se","dua","tiga","empat","lima","enam","tujuh","delapan","sembilan"),"dua","tiga","empat","lima","enam","tujuh","delapan","sembilan"),"")</f>
        <v>#REF!</v>
      </c>
      <c r="X33" s="14" t="e">
        <f>IF(X32&gt;0,CHOOSE(X32,"se","dua","tiga","empat","lima","enam","tujuh","delapan","sembilan"),"")</f>
        <v>#REF!</v>
      </c>
    </row>
    <row r="34" spans="14:24" ht="15">
      <c r="N34" s="14"/>
      <c r="O34" s="14"/>
      <c r="P34" s="14"/>
      <c r="Q34" s="14" t="e">
        <f>IF(Q32&gt;0,IF(AND(Q32=1,P32&gt;0)," belas "," puluh "),"")</f>
        <v>#REF!</v>
      </c>
      <c r="R34" s="14" t="e">
        <f>IF(R32&gt;0," ratus ","")</f>
        <v>#REF!</v>
      </c>
      <c r="S34" s="14" t="e">
        <f>IF(SUM(S32,U32)&gt;0," ribu ","")</f>
        <v>#REF!</v>
      </c>
      <c r="T34" s="14" t="e">
        <f>IF(T32&gt;0,IF(AND(T32=1,S32&gt;0)," belas "," puluh "),"")</f>
        <v>#REF!</v>
      </c>
      <c r="U34" s="14" t="e">
        <f>IF(U32&gt;0," ratus ","")</f>
        <v>#REF!</v>
      </c>
      <c r="V34" s="14" t="e">
        <f>IF(SUM(V32,X32)&gt;0," juta ","")</f>
        <v>#REF!</v>
      </c>
      <c r="W34" s="14" t="e">
        <f>IF(W32&gt;0,IF(AND(W32=1,V32&gt;0)," belas "," puluh "),"")</f>
        <v>#REF!</v>
      </c>
      <c r="X34" s="14" t="e">
        <f>IF(X32&gt;0," ratus ","")</f>
        <v>#REF!</v>
      </c>
    </row>
    <row r="35" spans="14:24" ht="15">
      <c r="N35" s="14"/>
      <c r="O35" s="14"/>
      <c r="P35" s="14" t="e">
        <f>CONCATENATE(P33,P28)</f>
        <v>#REF!</v>
      </c>
      <c r="Q35" s="14" t="e">
        <f t="shared" ref="Q35:X35" si="7">CONCATENATE(Q33,Q34)</f>
        <v>#REF!</v>
      </c>
      <c r="R35" s="14" t="e">
        <f t="shared" si="7"/>
        <v>#REF!</v>
      </c>
      <c r="S35" s="14" t="e">
        <f t="shared" si="7"/>
        <v>#REF!</v>
      </c>
      <c r="T35" s="14" t="e">
        <f t="shared" si="7"/>
        <v>#REF!</v>
      </c>
      <c r="U35" s="14" t="e">
        <f t="shared" si="7"/>
        <v>#REF!</v>
      </c>
      <c r="V35" s="14" t="e">
        <f t="shared" si="7"/>
        <v>#REF!</v>
      </c>
      <c r="W35" s="14" t="e">
        <f t="shared" si="7"/>
        <v>#REF!</v>
      </c>
      <c r="X35" s="14" t="e">
        <f t="shared" si="7"/>
        <v>#REF!</v>
      </c>
    </row>
    <row r="36" spans="14:24" ht="15"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14:24" ht="15">
      <c r="N37" s="15" t="e">
        <f>PROPER(CONCATENATE(X35,W35,V35,U35,T35,S35,R35,Q35,P35,N30))</f>
        <v>#REF!</v>
      </c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14:24" ht="15"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</sheetData>
  <mergeCells count="22">
    <mergeCell ref="C2:I2"/>
    <mergeCell ref="C3:I3"/>
    <mergeCell ref="C4:I4"/>
    <mergeCell ref="G17:H17"/>
    <mergeCell ref="H21:I21"/>
    <mergeCell ref="A22:C22"/>
    <mergeCell ref="D22:F22"/>
    <mergeCell ref="H22:I22"/>
    <mergeCell ref="A6:A7"/>
    <mergeCell ref="B6:C7"/>
    <mergeCell ref="D6:D7"/>
    <mergeCell ref="E6:E7"/>
    <mergeCell ref="F6:F7"/>
    <mergeCell ref="A17:F19"/>
    <mergeCell ref="G18:H18"/>
    <mergeCell ref="G19:H19"/>
    <mergeCell ref="A26:C26"/>
    <mergeCell ref="D26:F26"/>
    <mergeCell ref="H26:I26"/>
    <mergeCell ref="A27:C27"/>
    <mergeCell ref="D27:F27"/>
    <mergeCell ref="H27:I27"/>
  </mergeCells>
  <printOptions horizontalCentered="1"/>
  <pageMargins left="0.19685039370078741" right="0.19685039370078741" top="0.59055118110236227" bottom="0.19685039370078741" header="1.7716535433070868" footer="0.74803149606299213"/>
  <pageSetup paperSize="9" scale="68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2023-01-04T01:53:58Z</cp:lastPrinted>
  <dcterms:created xsi:type="dcterms:W3CDTF">2012-03-21T04:38:16Z</dcterms:created>
  <dcterms:modified xsi:type="dcterms:W3CDTF">2023-01-04T01:54:02Z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