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G9" i="8"/>
  <c r="H9" s="1"/>
  <c r="N9"/>
  <c r="D11"/>
  <c r="H11" s="1"/>
  <c r="A11"/>
  <c r="A12" s="1"/>
  <c r="A13" s="1"/>
  <c r="D12"/>
  <c r="A10"/>
  <c r="H18"/>
  <c r="H17"/>
  <c r="I19" l="1"/>
  <c r="K15"/>
  <c r="K13"/>
  <c r="H13"/>
  <c r="H12"/>
  <c r="K10"/>
  <c r="H10"/>
  <c r="M9"/>
  <c r="I14" l="1"/>
  <c r="I20" s="1"/>
  <c r="I22" s="1"/>
  <c r="I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<sst xmlns="http://schemas.openxmlformats.org/spreadsheetml/2006/main" count="55" uniqueCount="46">
  <si>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</si>
  <si>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</si>
  <si>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</si>
  <si>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</si>
  <si>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</si>
  <si>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</si>
  <si>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</si>
  <si>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</si>
  <si>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</si>
  <si>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</si>
  <si>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</si>
  <si>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</si>
  <si>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</si>
  <si>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</si>
  <si>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</si>
  <si>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</si>
  <si>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</si>
  <si>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</si>
  <si>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</si>
  <si>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</si>
  <si>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</si>
  <si>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</si>
  <si>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</si>
  <si>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</si>
  <si>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</si>
  <si>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</si>
  <si>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Abdi Sucipto</t>
  </si>
  <si>
    <t>Julfan Fadhli</t>
  </si>
  <si>
    <t>Kabel NYYHY Eterna 2 x 1.5 mm (1 roll = 50m)</t>
  </si>
  <si>
    <t>Asesoris pemasangan (sealtape, kabel ties, lem pipa, paku klem kabel)</t>
  </si>
  <si>
    <t>Tabel</t>
  </si>
  <si>
    <t>- Tukang (1 orang)</t>
  </si>
  <si>
    <t>- Pekerja (1 orang)</t>
  </si>
  <si>
    <t>hari</t>
  </si>
  <si>
    <t xml:space="preserve">Pressure Sensor, Cerabar E+H
Range 0-10 Bar 4-20 mA
</t>
  </si>
  <si>
    <t>roll</t>
  </si>
  <si>
    <t>Tee galvanis 3/4" + Double neple</t>
  </si>
  <si>
    <t>set</t>
  </si>
  <si>
    <t>Pemasangan sensor pada perpipaan dan koneksi elektrikal</t>
  </si>
  <si>
    <t>Ball valve kuningan ONDA 3/4" + Double neple</t>
  </si>
  <si>
    <t>PEMASANGAN PRESSURE SENSOR ELEKTRONIS</t>
  </si>
  <si>
    <t>LOKASI: BOOSTER MENARA</t>
  </si>
  <si>
    <t>Medan,     Agustus 2019</t>
  </si>
  <si>
    <t>Dua puluh juta delapan ratus empat puluh empat ribu Rupiah</t>
  </si>
  <si>
    <t>Iwan Hamsar Siregar</t>
  </si>
  <si>
    <t>Plh. Kadiv. Transmisi Distribusi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</si>
</sst>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34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95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6" fillId="0" borderId="16" xfId="0" applyFont="1" applyBorder="1"/>
    <xf numFmtId="0" fontId="26" fillId="0" borderId="20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5" fontId="26" fillId="0" borderId="11" xfId="28" applyNumberFormat="1" applyFont="1" applyBorder="1" applyAlignment="1">
      <alignment horizontal="center" vertical="top"/>
    </xf>
    <xf numFmtId="164" fontId="26" fillId="0" borderId="11" xfId="28" applyNumberFormat="1" applyFont="1" applyBorder="1" applyAlignment="1">
      <alignment horizontal="center" vertical="top"/>
    </xf>
    <xf numFmtId="43" fontId="26" fillId="0" borderId="11" xfId="0" applyNumberFormat="1" applyFont="1" applyBorder="1" applyAlignment="1">
      <alignment vertical="top"/>
    </xf>
    <xf numFmtId="43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0" fontId="26" fillId="0" borderId="19" xfId="0" applyFont="1" applyBorder="1"/>
    <xf numFmtId="165" fontId="26" fillId="0" borderId="11" xfId="28" applyNumberFormat="1" applyFont="1" applyBorder="1" applyAlignment="1">
      <alignment horizontal="center"/>
    </xf>
    <xf numFmtId="164" fontId="26" fillId="0" borderId="11" xfId="28" applyNumberFormat="1" applyFont="1" applyBorder="1" applyAlignment="1">
      <alignment horizontal="center"/>
    </xf>
    <xf numFmtId="43" fontId="26" fillId="0" borderId="11" xfId="0" applyNumberFormat="1" applyFont="1" applyBorder="1" applyAlignment="1"/>
    <xf numFmtId="43" fontId="30" fillId="0" borderId="0" xfId="28" applyFont="1"/>
    <xf numFmtId="0" fontId="26" fillId="0" borderId="10" xfId="0" applyFont="1" applyBorder="1" applyAlignment="1"/>
    <xf numFmtId="43" fontId="26" fillId="0" borderId="11" xfId="28" applyFont="1" applyBorder="1" applyAlignment="1">
      <alignment horizontal="center"/>
    </xf>
    <xf numFmtId="43" fontId="26" fillId="0" borderId="11" xfId="28" applyNumberFormat="1" applyFont="1" applyBorder="1"/>
    <xf numFmtId="43" fontId="26" fillId="0" borderId="10" xfId="28" applyNumberFormat="1" applyFont="1" applyBorder="1"/>
    <xf numFmtId="43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43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0" borderId="13" xfId="28" applyNumberFormat="1" applyFont="1" applyBorder="1"/>
    <xf numFmtId="43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164" fontId="26" fillId="0" borderId="11" xfId="28" applyNumberFormat="1" applyFont="1" applyBorder="1" applyAlignment="1">
      <alignment horizontal="right"/>
    </xf>
    <xf numFmtId="43" fontId="26" fillId="0" borderId="11" xfId="0" applyNumberFormat="1" applyFont="1" applyBorder="1"/>
    <xf numFmtId="43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164" fontId="26" fillId="0" borderId="12" xfId="28" applyNumberFormat="1" applyFont="1" applyBorder="1" applyAlignment="1">
      <alignment horizontal="center"/>
    </xf>
    <xf numFmtId="43" fontId="26" fillId="0" borderId="12" xfId="28" applyFont="1" applyBorder="1" applyAlignment="1">
      <alignment horizontal="left"/>
    </xf>
    <xf numFmtId="43" fontId="26" fillId="0" borderId="12" xfId="28" applyFont="1" applyBorder="1" applyAlignment="1">
      <alignment horizontal="right"/>
    </xf>
    <xf numFmtId="164" fontId="28" fillId="0" borderId="13" xfId="28" applyNumberFormat="1" applyFont="1" applyBorder="1" applyAlignment="1">
      <alignment horizontal="right"/>
    </xf>
    <xf numFmtId="43" fontId="28" fillId="0" borderId="11" xfId="0" applyNumberFormat="1" applyFont="1" applyBorder="1"/>
    <xf numFmtId="0" fontId="26" fillId="0" borderId="17" xfId="0" applyFont="1" applyBorder="1" applyAlignment="1"/>
    <xf numFmtId="43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3" fontId="26" fillId="0" borderId="17" xfId="28" applyFont="1" applyBorder="1" applyAlignment="1">
      <alignment horizontal="right"/>
    </xf>
    <xf numFmtId="43" fontId="27" fillId="0" borderId="10" xfId="0" applyNumberFormat="1" applyFont="1" applyBorder="1"/>
    <xf numFmtId="43" fontId="28" fillId="0" borderId="10" xfId="28" applyFont="1" applyBorder="1"/>
    <xf numFmtId="43" fontId="31" fillId="0" borderId="14" xfId="28" applyFont="1" applyBorder="1" applyAlignment="1">
      <alignment vertical="center"/>
    </xf>
    <xf numFmtId="43" fontId="31" fillId="0" borderId="12" xfId="28" applyFont="1" applyBorder="1" applyAlignment="1">
      <alignment vertical="center"/>
    </xf>
    <xf numFmtId="43" fontId="31" fillId="0" borderId="12" xfId="28" applyFont="1" applyBorder="1" applyAlignment="1">
      <alignment horizontal="center" vertical="center"/>
    </xf>
    <xf numFmtId="43" fontId="31" fillId="0" borderId="15" xfId="28" applyFont="1" applyBorder="1" applyAlignment="1">
      <alignment vertical="center"/>
    </xf>
    <xf numFmtId="0" fontId="28" fillId="0" borderId="13" xfId="0" applyFont="1" applyBorder="1"/>
    <xf numFmtId="43" fontId="28" fillId="0" borderId="13" xfId="0" applyNumberFormat="1" applyFont="1" applyBorder="1"/>
    <xf numFmtId="43" fontId="31" fillId="0" borderId="16" xfId="28" applyFont="1" applyBorder="1" applyAlignment="1">
      <alignment vertical="center"/>
    </xf>
    <xf numFmtId="43" fontId="32" fillId="0" borderId="17" xfId="28" applyFont="1" applyBorder="1" applyAlignment="1">
      <alignment horizontal="left" vertical="center"/>
    </xf>
    <xf numFmtId="43" fontId="32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vertical="center"/>
    </xf>
    <xf numFmtId="43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164" fontId="26" fillId="0" borderId="11" xfId="28" applyNumberFormat="1" applyFont="1" applyBorder="1" applyAlignment="1">
      <alignment horizontal="right" vertical="top"/>
    </xf>
    <xf numFmtId="43" fontId="33" fillId="0" borderId="0" xfId="28" applyFont="1" applyAlignment="1">
      <alignment vertical="top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6" fillId="0" borderId="19" xfId="0" quotePrefix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1"/>
  <sheetViews>
    <sheetView tabSelected="1" zoomScale="70" zoomScaleNormal="70" workbookViewId="0">
      <selection activeCell="L19" sqref="L19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5"/>
      <c r="B2" s="89" t="s">
        <v>21</v>
      </c>
      <c r="C2" s="89"/>
      <c r="D2" s="89"/>
      <c r="E2" s="89"/>
      <c r="F2" s="89"/>
      <c r="G2" s="89"/>
      <c r="H2" s="89"/>
      <c r="I2" s="89"/>
    </row>
    <row r="3" spans="1:14" ht="24.75" customHeight="1">
      <c r="A3" s="5"/>
      <c r="B3" s="90" t="s">
        <v>40</v>
      </c>
      <c r="C3" s="90"/>
      <c r="D3" s="90"/>
      <c r="E3" s="90"/>
      <c r="F3" s="90"/>
      <c r="G3" s="90"/>
      <c r="H3" s="90"/>
      <c r="I3" s="90"/>
    </row>
    <row r="4" spans="1:14" ht="26.25">
      <c r="A4" s="12"/>
      <c r="B4" s="91" t="s">
        <v>41</v>
      </c>
      <c r="C4" s="91"/>
      <c r="D4" s="91"/>
      <c r="E4" s="91"/>
      <c r="F4" s="91"/>
      <c r="G4" s="91"/>
      <c r="H4" s="91"/>
      <c r="I4" s="91"/>
    </row>
    <row r="5" spans="1:14" ht="15.75">
      <c r="A5" s="21"/>
      <c r="B5" s="21"/>
      <c r="C5" s="21"/>
      <c r="D5" s="21"/>
      <c r="E5" s="21"/>
      <c r="F5" s="21"/>
      <c r="G5" s="21"/>
      <c r="H5" s="21"/>
      <c r="I5" s="21"/>
    </row>
    <row r="6" spans="1:14" ht="15.75">
      <c r="A6" s="81" t="s">
        <v>0</v>
      </c>
      <c r="B6" s="83" t="s">
        <v>1</v>
      </c>
      <c r="C6" s="84"/>
      <c r="D6" s="81" t="s">
        <v>2</v>
      </c>
      <c r="E6" s="81" t="s">
        <v>3</v>
      </c>
      <c r="F6" s="81" t="s">
        <v>4</v>
      </c>
      <c r="G6" s="6" t="s">
        <v>5</v>
      </c>
      <c r="H6" s="6" t="s">
        <v>6</v>
      </c>
      <c r="I6" s="6" t="s">
        <v>7</v>
      </c>
    </row>
    <row r="7" spans="1:14" ht="15.75">
      <c r="A7" s="82"/>
      <c r="B7" s="85"/>
      <c r="C7" s="86"/>
      <c r="D7" s="82"/>
      <c r="E7" s="82"/>
      <c r="F7" s="82"/>
      <c r="G7" s="7" t="s">
        <v>8</v>
      </c>
      <c r="H7" s="7" t="s">
        <v>8</v>
      </c>
      <c r="I7" s="7" t="s">
        <v>8</v>
      </c>
    </row>
    <row r="8" spans="1:14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14" s="26" customFormat="1" ht="36" customHeight="1">
      <c r="A9" s="22">
        <v>1</v>
      </c>
      <c r="B9" s="92" t="s">
        <v>34</v>
      </c>
      <c r="C9" s="88"/>
      <c r="D9" s="23">
        <v>6</v>
      </c>
      <c r="E9" s="22" t="s">
        <v>22</v>
      </c>
      <c r="F9" s="22" t="s">
        <v>10</v>
      </c>
      <c r="G9" s="24">
        <f>2903631*1.1</f>
        <v>3193994.1</v>
      </c>
      <c r="H9" s="24">
        <f>+G9*D9</f>
        <v>19163964.600000001</v>
      </c>
      <c r="I9" s="25"/>
      <c r="M9" s="26">
        <f>280000/6</f>
        <v>46666.666666666664</v>
      </c>
      <c r="N9" s="78">
        <f>115448+25000</f>
        <v>140448</v>
      </c>
    </row>
    <row r="10" spans="1:14" s="32" customFormat="1" ht="15.75">
      <c r="A10" s="22">
        <f>+A9+1</f>
        <v>2</v>
      </c>
      <c r="B10" s="28" t="s">
        <v>28</v>
      </c>
      <c r="C10" s="18"/>
      <c r="D10" s="29">
        <v>1</v>
      </c>
      <c r="E10" s="27" t="s">
        <v>35</v>
      </c>
      <c r="F10" s="27" t="s">
        <v>10</v>
      </c>
      <c r="G10" s="30">
        <v>346000</v>
      </c>
      <c r="H10" s="30">
        <f t="shared" ref="H10" si="0">+G10*D10</f>
        <v>346000</v>
      </c>
      <c r="I10" s="31"/>
      <c r="K10" s="32">
        <f>24*3*2</f>
        <v>144</v>
      </c>
    </row>
    <row r="11" spans="1:14" s="32" customFormat="1" ht="15.75">
      <c r="A11" s="22">
        <f t="shared" ref="A11:A13" si="1">+A10+1</f>
        <v>3</v>
      </c>
      <c r="B11" s="28" t="s">
        <v>39</v>
      </c>
      <c r="C11" s="18"/>
      <c r="D11" s="29">
        <f>+D9</f>
        <v>6</v>
      </c>
      <c r="E11" s="27" t="s">
        <v>37</v>
      </c>
      <c r="F11" s="27" t="s">
        <v>10</v>
      </c>
      <c r="G11" s="30">
        <v>140500</v>
      </c>
      <c r="H11" s="30">
        <f>G11*D11</f>
        <v>843000</v>
      </c>
      <c r="I11" s="31"/>
    </row>
    <row r="12" spans="1:14" s="32" customFormat="1" ht="15.75">
      <c r="A12" s="22">
        <f t="shared" si="1"/>
        <v>4</v>
      </c>
      <c r="B12" s="28" t="s">
        <v>36</v>
      </c>
      <c r="C12" s="18"/>
      <c r="D12" s="29">
        <f>+D9</f>
        <v>6</v>
      </c>
      <c r="E12" s="27" t="s">
        <v>37</v>
      </c>
      <c r="F12" s="27" t="s">
        <v>10</v>
      </c>
      <c r="G12" s="30">
        <v>25000</v>
      </c>
      <c r="H12" s="30">
        <f>G12*D12</f>
        <v>150000</v>
      </c>
      <c r="I12" s="31"/>
    </row>
    <row r="13" spans="1:14" s="26" customFormat="1" ht="18" customHeight="1">
      <c r="A13" s="22">
        <f t="shared" si="1"/>
        <v>5</v>
      </c>
      <c r="B13" s="92" t="s">
        <v>29</v>
      </c>
      <c r="C13" s="88"/>
      <c r="D13" s="23">
        <v>1</v>
      </c>
      <c r="E13" s="22" t="s">
        <v>20</v>
      </c>
      <c r="F13" s="22" t="s">
        <v>10</v>
      </c>
      <c r="G13" s="24">
        <v>150000</v>
      </c>
      <c r="H13" s="24">
        <f t="shared" ref="H13" si="2">+G13*D13</f>
        <v>150000</v>
      </c>
      <c r="I13" s="25"/>
      <c r="K13" s="26">
        <f>24*3*2</f>
        <v>144</v>
      </c>
    </row>
    <row r="14" spans="1:14" s="32" customFormat="1" ht="15.75">
      <c r="A14" s="33"/>
      <c r="B14" s="93"/>
      <c r="C14" s="94"/>
      <c r="D14" s="34"/>
      <c r="E14" s="27"/>
      <c r="F14" s="27"/>
      <c r="G14" s="35"/>
      <c r="H14" s="36"/>
      <c r="I14" s="37">
        <f>SUM(H9:H14)</f>
        <v>20652964.600000001</v>
      </c>
    </row>
    <row r="15" spans="1:14" s="32" customFormat="1" ht="15.75">
      <c r="A15" s="38" t="s">
        <v>11</v>
      </c>
      <c r="B15" s="39" t="s">
        <v>12</v>
      </c>
      <c r="C15" s="19"/>
      <c r="D15" s="40"/>
      <c r="E15" s="41"/>
      <c r="F15" s="41"/>
      <c r="G15" s="42"/>
      <c r="H15" s="35"/>
      <c r="I15" s="43"/>
      <c r="K15" s="32">
        <f>21*3*2</f>
        <v>126</v>
      </c>
    </row>
    <row r="16" spans="1:14" s="26" customFormat="1" ht="31.5" customHeight="1">
      <c r="A16" s="76">
        <v>1</v>
      </c>
      <c r="B16" s="92" t="s">
        <v>38</v>
      </c>
      <c r="C16" s="88"/>
      <c r="D16" s="23"/>
      <c r="E16" s="22"/>
      <c r="F16" s="22"/>
      <c r="G16" s="77"/>
      <c r="H16" s="77"/>
      <c r="I16" s="25"/>
    </row>
    <row r="17" spans="1:9" s="32" customFormat="1" ht="15.75" customHeight="1">
      <c r="A17" s="44"/>
      <c r="B17" s="87" t="s">
        <v>31</v>
      </c>
      <c r="C17" s="88"/>
      <c r="D17" s="29">
        <v>1</v>
      </c>
      <c r="E17" s="27" t="s">
        <v>33</v>
      </c>
      <c r="F17" s="27" t="s">
        <v>30</v>
      </c>
      <c r="G17" s="45">
        <v>103900</v>
      </c>
      <c r="H17" s="45">
        <f>G17*D17</f>
        <v>103900</v>
      </c>
      <c r="I17" s="46"/>
    </row>
    <row r="18" spans="1:9" s="32" customFormat="1" ht="15.75" customHeight="1">
      <c r="A18" s="44"/>
      <c r="B18" s="87" t="s">
        <v>32</v>
      </c>
      <c r="C18" s="88"/>
      <c r="D18" s="29">
        <v>1</v>
      </c>
      <c r="E18" s="27" t="s">
        <v>33</v>
      </c>
      <c r="F18" s="27" t="s">
        <v>30</v>
      </c>
      <c r="G18" s="45">
        <v>86784</v>
      </c>
      <c r="H18" s="45">
        <f>G18*D18</f>
        <v>86784</v>
      </c>
      <c r="I18" s="46"/>
    </row>
    <row r="19" spans="1:9" s="32" customFormat="1" ht="15.75">
      <c r="A19" s="44"/>
      <c r="B19" s="74"/>
      <c r="C19" s="75"/>
      <c r="D19" s="30"/>
      <c r="E19" s="27"/>
      <c r="F19" s="27"/>
      <c r="G19" s="45"/>
      <c r="H19" s="45"/>
      <c r="I19" s="47">
        <f>SUM(H17:H18)</f>
        <v>190684</v>
      </c>
    </row>
    <row r="20" spans="1:9" s="32" customFormat="1" ht="15.75">
      <c r="A20" s="48"/>
      <c r="B20" s="49"/>
      <c r="C20" s="49"/>
      <c r="D20" s="50"/>
      <c r="E20" s="51"/>
      <c r="F20" s="52"/>
      <c r="G20" s="52" t="s">
        <v>13</v>
      </c>
      <c r="H20" s="53"/>
      <c r="I20" s="54">
        <f>I14+I19</f>
        <v>20843648.600000001</v>
      </c>
    </row>
    <row r="21" spans="1:9" s="32" customFormat="1" ht="15.75">
      <c r="A21" s="17"/>
      <c r="B21" s="55"/>
      <c r="C21" s="55"/>
      <c r="D21" s="56"/>
      <c r="E21" s="56"/>
      <c r="F21" s="57"/>
      <c r="G21" s="58"/>
      <c r="H21" s="59"/>
      <c r="I21" s="60"/>
    </row>
    <row r="22" spans="1:9" s="32" customFormat="1" ht="15.75">
      <c r="A22" s="61"/>
      <c r="B22" s="62" t="s">
        <v>24</v>
      </c>
      <c r="C22" s="62"/>
      <c r="D22" s="63"/>
      <c r="E22" s="62"/>
      <c r="F22" s="62"/>
      <c r="G22" s="64"/>
      <c r="H22" s="65" t="s">
        <v>14</v>
      </c>
      <c r="I22" s="66">
        <f>I20</f>
        <v>20843648.600000001</v>
      </c>
    </row>
    <row r="23" spans="1:9" s="32" customFormat="1" ht="15.75">
      <c r="A23" s="67"/>
      <c r="B23" s="68" t="s">
        <v>43</v>
      </c>
      <c r="C23" s="69"/>
      <c r="D23" s="70"/>
      <c r="E23" s="71"/>
      <c r="F23" s="71"/>
      <c r="G23" s="72"/>
      <c r="H23" s="73" t="s">
        <v>15</v>
      </c>
      <c r="I23" s="47">
        <f>ROUND(I22,-3)</f>
        <v>20844000</v>
      </c>
    </row>
    <row r="24" spans="1:9" ht="15.75">
      <c r="A24" s="2"/>
      <c r="B24" s="2"/>
      <c r="C24" s="2"/>
      <c r="D24" s="11"/>
      <c r="E24" s="2"/>
      <c r="F24" s="2"/>
      <c r="G24" s="2"/>
      <c r="H24" s="2"/>
      <c r="I24" s="3"/>
    </row>
    <row r="25" spans="1:9" ht="15.75">
      <c r="A25" s="4"/>
      <c r="B25" s="4"/>
      <c r="C25" s="4"/>
      <c r="D25" s="20"/>
      <c r="E25" s="4"/>
      <c r="F25" s="4"/>
      <c r="G25" s="4"/>
      <c r="H25" s="79" t="s">
        <v>42</v>
      </c>
      <c r="I25" s="79"/>
    </row>
    <row r="26" spans="1:9" ht="15.75">
      <c r="A26" s="79" t="s">
        <v>16</v>
      </c>
      <c r="B26" s="79"/>
      <c r="C26" s="79"/>
      <c r="D26" s="79" t="s">
        <v>17</v>
      </c>
      <c r="E26" s="79"/>
      <c r="F26" s="79"/>
      <c r="G26" s="4"/>
      <c r="H26" s="79" t="s">
        <v>18</v>
      </c>
      <c r="I26" s="79"/>
    </row>
    <row r="27" spans="1:9" ht="15.75">
      <c r="A27" s="4"/>
      <c r="B27" s="4"/>
      <c r="C27" s="4"/>
      <c r="D27" s="20"/>
      <c r="E27" s="4"/>
      <c r="F27" s="4"/>
      <c r="G27" s="4"/>
      <c r="H27" s="4"/>
      <c r="I27" s="4"/>
    </row>
    <row r="28" spans="1:9" ht="15.75">
      <c r="A28" s="4"/>
      <c r="B28" s="4"/>
      <c r="C28" s="4"/>
      <c r="D28" s="20"/>
      <c r="E28" s="4"/>
      <c r="F28" s="4"/>
      <c r="G28" s="4"/>
      <c r="H28" s="4"/>
      <c r="I28" s="4"/>
    </row>
    <row r="29" spans="1:9" ht="15.75">
      <c r="A29" s="4"/>
      <c r="B29" s="4"/>
      <c r="C29" s="4"/>
      <c r="D29" s="20"/>
      <c r="E29" s="4"/>
      <c r="F29" s="4"/>
      <c r="G29" s="4"/>
      <c r="H29" s="4"/>
      <c r="I29" s="4"/>
    </row>
    <row r="30" spans="1:9" ht="15.75">
      <c r="A30" s="80" t="s">
        <v>26</v>
      </c>
      <c r="B30" s="80"/>
      <c r="C30" s="80"/>
      <c r="D30" s="80" t="s">
        <v>44</v>
      </c>
      <c r="E30" s="80"/>
      <c r="F30" s="80"/>
      <c r="G30" s="4"/>
      <c r="H30" s="80" t="s">
        <v>27</v>
      </c>
      <c r="I30" s="80"/>
    </row>
    <row r="31" spans="1:9" ht="15.75">
      <c r="A31" s="79" t="s">
        <v>25</v>
      </c>
      <c r="B31" s="79"/>
      <c r="C31" s="79"/>
      <c r="D31" s="79" t="s">
        <v>45</v>
      </c>
      <c r="E31" s="79"/>
      <c r="F31" s="79"/>
      <c r="G31" s="4"/>
      <c r="H31" s="79" t="s">
        <v>19</v>
      </c>
      <c r="I31" s="79"/>
    </row>
  </sheetData>
  <mergeCells count="23">
    <mergeCell ref="B17:C17"/>
    <mergeCell ref="B18:C18"/>
    <mergeCell ref="B2:I2"/>
    <mergeCell ref="B3:I3"/>
    <mergeCell ref="B4:I4"/>
    <mergeCell ref="B9:C9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Q16" sqref="Q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2019-08-23T07:36:40Z</cp:lastPrinted>
  <dcterms:created xsi:type="dcterms:W3CDTF">2012-03-21T04:38:16Z</dcterms:created>
  <dcterms:modified xsi:type="dcterms:W3CDTF">2019-09-02T03:54:06Z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