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A10" i="8"/>
  <c r="A11" s="1"/>
  <c r="A12" s="1"/>
  <c r="D11"/>
  <c r="D17"/>
  <c r="K10"/>
  <c r="H10"/>
  <c r="K9"/>
  <c r="H9"/>
  <c r="P13" l="1"/>
  <c r="Q13" s="1"/>
  <c r="R13" s="1"/>
  <c r="S13" s="1"/>
  <c r="T13" s="1"/>
  <c r="U13" s="1"/>
  <c r="V13" s="1"/>
  <c r="W13" s="1"/>
  <c r="X13" s="1"/>
  <c r="H17" l="1"/>
  <c r="H16"/>
  <c r="I18" l="1"/>
  <c r="K14"/>
  <c r="K12"/>
  <c r="H12"/>
  <c r="H11"/>
  <c r="I13" l="1"/>
  <c r="I19" s="1"/>
  <c r="I21" s="1"/>
  <c r="I22" s="1"/>
  <c r="N13" s="1"/>
  <c r="W14" l="1"/>
  <c r="U14"/>
  <c r="Q14"/>
  <c r="X14"/>
  <c r="V14"/>
  <c r="T14"/>
  <c r="R14"/>
  <c r="P14"/>
  <c r="P15" s="1"/>
  <c r="P16" s="1"/>
  <c r="S14"/>
  <c r="R15" l="1"/>
  <c r="R16" s="1"/>
  <c r="R17" s="1"/>
  <c r="S15"/>
  <c r="S16" s="1"/>
  <c r="V15"/>
  <c r="V16" s="1"/>
  <c r="X15"/>
  <c r="X16" s="1"/>
  <c r="X18" s="1"/>
  <c r="R18"/>
  <c r="W15"/>
  <c r="W16" s="1"/>
  <c r="W17" s="1"/>
  <c r="T15"/>
  <c r="T16" s="1"/>
  <c r="U15"/>
  <c r="U16" s="1"/>
  <c r="Q15"/>
  <c r="Q16" s="1"/>
  <c r="Z15" l="1"/>
  <c r="V18"/>
  <c r="X17"/>
  <c r="X19" s="1"/>
  <c r="R19"/>
  <c r="U17"/>
  <c r="U18"/>
  <c r="Q17"/>
  <c r="Q18"/>
  <c r="T17"/>
  <c r="T18"/>
  <c r="P17"/>
  <c r="P19" s="1"/>
  <c r="S17"/>
  <c r="S18"/>
  <c r="W18"/>
  <c r="V17"/>
  <c r="V19" l="1"/>
  <c r="W19"/>
  <c r="Q19"/>
  <c r="S19"/>
  <c r="T19"/>
  <c r="U19"/>
  <c r="N21" l="1"/>
  <c r="B22" s="1"/>
</calcChain>
</file>

<file path=xl/sharedStrings.xml><?xml version="1.0" encoding="utf-8"?>
<sst xmlns="http://schemas.openxmlformats.org/spreadsheetml/2006/main" count="52" uniqueCount="45">
  <si>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</si>
  <si>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</si>
  <si>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</si>
  <si>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</si>
  <si>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</si>
  <si>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</si>
  <si>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</si>
  <si>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</si>
  <si>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</si>
  <si>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</si>
  <si>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</si>
  <si>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</si>
  <si>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</si>
  <si>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</si>
  <si>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</si>
  <si>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</si>
  <si>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</si>
  <si>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</si>
  <si>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</si>
  <si>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</si>
  <si>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</si>
  <si>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</si>
  <si>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</si>
  <si>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</si>
  <si>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</si>
  <si>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</si>
  <si>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</si>
  <si>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</si>
  <si>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Tabel</t>
  </si>
  <si>
    <t>- Tukang (1 orang)</t>
  </si>
  <si>
    <t>- Pekerja (1 orang)</t>
  </si>
  <si>
    <t>hari</t>
  </si>
  <si>
    <t>roll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</si>
  <si>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</si>
  <si>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</si>
  <si>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</si>
  <si>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</si>
  <si>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</si>
  <si>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</si>
  <si>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</si>
  <si>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</si>
  <si>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LOKASI: BOOSTER SEI AGUL</t>
  </si>
  <si>
    <t>Gunung Iskandar Nasution</t>
  </si>
  <si>
    <t>Medan,    September 2020</t>
  </si>
  <si>
    <t>PERBAIKAN SUM PUMP BAK FLOWMETER DAN BAK TANGKI SOLAR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</si>
</sst>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0"/>
  <sheetViews>
    <sheetView tabSelected="1" zoomScale="70" zoomScaleNormal="70" workbookViewId="0">
      <selection activeCell="K32" sqref="K32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44</v>
      </c>
      <c r="C3" s="96"/>
      <c r="D3" s="96"/>
      <c r="E3" s="96"/>
      <c r="F3" s="96"/>
      <c r="G3" s="96"/>
      <c r="H3" s="96"/>
      <c r="I3" s="96"/>
    </row>
    <row r="4" spans="1:26" ht="26.25">
      <c r="A4" s="12"/>
      <c r="B4" s="97" t="s">
        <v>41</v>
      </c>
      <c r="C4" s="97"/>
      <c r="D4" s="97"/>
      <c r="E4" s="97"/>
      <c r="F4" s="97"/>
      <c r="G4" s="97"/>
      <c r="H4" s="97"/>
      <c r="I4" s="97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38</v>
      </c>
      <c r="C9" s="18"/>
      <c r="D9" s="30">
        <v>1</v>
      </c>
      <c r="E9" s="28" t="s">
        <v>32</v>
      </c>
      <c r="F9" s="28" t="s">
        <v>10</v>
      </c>
      <c r="G9" s="31">
        <v>650000</v>
      </c>
      <c r="H9" s="31">
        <f t="shared" ref="H9" si="0">+G9*D9</f>
        <v>650000</v>
      </c>
      <c r="I9" s="32"/>
      <c r="K9" s="33">
        <f>24*3*2</f>
        <v>144</v>
      </c>
      <c r="V9" s="84"/>
    </row>
    <row r="10" spans="1:26" s="33" customFormat="1" ht="15.75">
      <c r="A10" s="23">
        <f>+A9+1</f>
        <v>2</v>
      </c>
      <c r="B10" s="29" t="s">
        <v>39</v>
      </c>
      <c r="C10" s="18"/>
      <c r="D10" s="30">
        <v>2</v>
      </c>
      <c r="E10" s="28" t="s">
        <v>21</v>
      </c>
      <c r="F10" s="28" t="s">
        <v>10</v>
      </c>
      <c r="G10" s="31">
        <v>1600000</v>
      </c>
      <c r="H10" s="31">
        <f t="shared" ref="H10" si="1">+G10*D10</f>
        <v>3200000</v>
      </c>
      <c r="I10" s="32"/>
      <c r="K10" s="33">
        <f t="shared" ref="K10" si="2">24*3*2</f>
        <v>144</v>
      </c>
      <c r="V10" s="84"/>
    </row>
    <row r="11" spans="1:26" s="33" customFormat="1" ht="15.75">
      <c r="A11" s="23">
        <f t="shared" ref="A11:A12" si="3">+A10+1</f>
        <v>3</v>
      </c>
      <c r="B11" s="29" t="s">
        <v>33</v>
      </c>
      <c r="C11" s="18"/>
      <c r="D11" s="30">
        <f>+D10</f>
        <v>2</v>
      </c>
      <c r="E11" s="28" t="s">
        <v>34</v>
      </c>
      <c r="F11" s="28" t="s">
        <v>10</v>
      </c>
      <c r="G11" s="31">
        <v>20000</v>
      </c>
      <c r="H11" s="31">
        <f>G11*D11</f>
        <v>40000</v>
      </c>
      <c r="I11" s="32"/>
      <c r="V11" s="84"/>
    </row>
    <row r="12" spans="1:26" s="27" customFormat="1" ht="18" customHeight="1">
      <c r="A12" s="23">
        <f t="shared" si="3"/>
        <v>4</v>
      </c>
      <c r="B12" s="98" t="s">
        <v>35</v>
      </c>
      <c r="C12" s="94"/>
      <c r="D12" s="24">
        <v>1</v>
      </c>
      <c r="E12" s="23" t="s">
        <v>19</v>
      </c>
      <c r="F12" s="23" t="s">
        <v>10</v>
      </c>
      <c r="G12" s="25">
        <v>200000</v>
      </c>
      <c r="H12" s="25">
        <f t="shared" ref="H12" si="4">+G12*D12</f>
        <v>200000</v>
      </c>
      <c r="I12" s="26"/>
      <c r="K12" s="27">
        <f>24*3*2</f>
        <v>144</v>
      </c>
      <c r="V12" s="83"/>
    </row>
    <row r="13" spans="1:26" s="33" customFormat="1" ht="15.75">
      <c r="A13" s="34"/>
      <c r="B13" s="99"/>
      <c r="C13" s="100"/>
      <c r="D13" s="35"/>
      <c r="E13" s="28"/>
      <c r="F13" s="28"/>
      <c r="G13" s="36"/>
      <c r="H13" s="37"/>
      <c r="I13" s="38">
        <f>SUM(H9:H13)</f>
        <v>4090000</v>
      </c>
      <c r="N13" s="77">
        <f>I22</f>
        <v>4310000</v>
      </c>
      <c r="O13" s="78">
        <v>1</v>
      </c>
      <c r="P13" s="78">
        <f>+O13*10</f>
        <v>10</v>
      </c>
      <c r="Q13" s="78">
        <f t="shared" ref="Q13:X13" si="5">+P13*10</f>
        <v>100</v>
      </c>
      <c r="R13" s="78">
        <f t="shared" si="5"/>
        <v>1000</v>
      </c>
      <c r="S13" s="78">
        <f t="shared" si="5"/>
        <v>10000</v>
      </c>
      <c r="T13" s="78">
        <f t="shared" si="5"/>
        <v>100000</v>
      </c>
      <c r="U13" s="78">
        <f t="shared" si="5"/>
        <v>1000000</v>
      </c>
      <c r="V13" s="81">
        <f t="shared" si="5"/>
        <v>10000000</v>
      </c>
      <c r="W13" s="81">
        <f t="shared" si="5"/>
        <v>100000000</v>
      </c>
      <c r="X13" s="78">
        <f t="shared" si="5"/>
        <v>1000000000</v>
      </c>
    </row>
    <row r="14" spans="1:26" s="33" customFormat="1" ht="15.75">
      <c r="A14" s="39" t="s">
        <v>11</v>
      </c>
      <c r="B14" s="40" t="s">
        <v>12</v>
      </c>
      <c r="C14" s="19"/>
      <c r="D14" s="41"/>
      <c r="E14" s="42"/>
      <c r="F14" s="42"/>
      <c r="G14" s="43"/>
      <c r="H14" s="36"/>
      <c r="I14" s="44"/>
      <c r="K14" s="33">
        <f>21*3*2</f>
        <v>126</v>
      </c>
      <c r="N14" s="79" t="s">
        <v>36</v>
      </c>
      <c r="O14" s="78">
        <v>0</v>
      </c>
      <c r="P14" s="80">
        <f>MOD(N13,P13)</f>
        <v>0</v>
      </c>
      <c r="Q14" s="80">
        <f>MOD(N13,Q13)</f>
        <v>0</v>
      </c>
      <c r="R14" s="80">
        <f>MOD(N13,R13)</f>
        <v>0</v>
      </c>
      <c r="S14" s="80">
        <f>MOD(N13,S13)</f>
        <v>0</v>
      </c>
      <c r="T14" s="80">
        <f>MOD(N13,T13)</f>
        <v>10000</v>
      </c>
      <c r="U14" s="80">
        <f>MOD(N13,U13)</f>
        <v>310000</v>
      </c>
      <c r="V14" s="81">
        <f>MOD(N13,V13)</f>
        <v>4310000</v>
      </c>
      <c r="W14" s="80">
        <f>MOD(N13,W13)</f>
        <v>4310000</v>
      </c>
      <c r="X14" s="80">
        <f>MOD(N13,X13)</f>
        <v>4310000</v>
      </c>
    </row>
    <row r="15" spans="1:26" s="33" customFormat="1" ht="15.75" customHeight="1">
      <c r="A15" s="45">
        <v>1</v>
      </c>
      <c r="B15" s="98" t="s">
        <v>40</v>
      </c>
      <c r="C15" s="94"/>
      <c r="D15" s="30"/>
      <c r="E15" s="28"/>
      <c r="F15" s="28"/>
      <c r="G15" s="46"/>
      <c r="H15" s="46"/>
      <c r="I15" s="47"/>
      <c r="N15" s="78"/>
      <c r="O15" s="78"/>
      <c r="P15" s="78">
        <f t="shared" ref="P15:U15" si="6">+P14-O14</f>
        <v>0</v>
      </c>
      <c r="Q15" s="78">
        <f t="shared" si="6"/>
        <v>0</v>
      </c>
      <c r="R15" s="78">
        <f t="shared" si="6"/>
        <v>0</v>
      </c>
      <c r="S15" s="78">
        <f t="shared" si="6"/>
        <v>0</v>
      </c>
      <c r="T15" s="78">
        <f t="shared" si="6"/>
        <v>10000</v>
      </c>
      <c r="U15" s="78">
        <f t="shared" si="6"/>
        <v>300000</v>
      </c>
      <c r="V15" s="81">
        <f>+V14-U14</f>
        <v>4000000</v>
      </c>
      <c r="W15" s="78">
        <f t="shared" ref="W15:X15" si="7">+W14-V14</f>
        <v>0</v>
      </c>
      <c r="X15" s="78">
        <f t="shared" si="7"/>
        <v>0</v>
      </c>
      <c r="Z15" s="33">
        <f>SUM(V16:X16)</f>
        <v>4</v>
      </c>
    </row>
    <row r="16" spans="1:26" s="33" customFormat="1" ht="15.75" customHeight="1">
      <c r="A16" s="45"/>
      <c r="B16" s="93" t="s">
        <v>29</v>
      </c>
      <c r="C16" s="94"/>
      <c r="D16" s="30">
        <v>1</v>
      </c>
      <c r="E16" s="28" t="s">
        <v>31</v>
      </c>
      <c r="F16" s="28" t="s">
        <v>28</v>
      </c>
      <c r="G16" s="46">
        <v>120000</v>
      </c>
      <c r="H16" s="46">
        <f>G16*D16</f>
        <v>120000</v>
      </c>
      <c r="I16" s="47"/>
      <c r="N16" s="78"/>
      <c r="O16" s="78"/>
      <c r="P16" s="78">
        <f t="shared" ref="P16:U16" si="8">+P15*10/P13</f>
        <v>0</v>
      </c>
      <c r="Q16" s="78">
        <f t="shared" si="8"/>
        <v>0</v>
      </c>
      <c r="R16" s="78">
        <f t="shared" si="8"/>
        <v>0</v>
      </c>
      <c r="S16" s="78">
        <f t="shared" si="8"/>
        <v>0</v>
      </c>
      <c r="T16" s="78">
        <f t="shared" si="8"/>
        <v>1</v>
      </c>
      <c r="U16" s="78">
        <f t="shared" si="8"/>
        <v>3</v>
      </c>
      <c r="V16" s="81">
        <f>+V15*10/V13</f>
        <v>4</v>
      </c>
      <c r="W16" s="78">
        <f t="shared" ref="W16:X16" si="9">+W15*10/W13</f>
        <v>0</v>
      </c>
      <c r="X16" s="78">
        <f t="shared" si="9"/>
        <v>0</v>
      </c>
    </row>
    <row r="17" spans="1:24" s="33" customFormat="1" ht="15.75" customHeight="1">
      <c r="A17" s="45"/>
      <c r="B17" s="93" t="s">
        <v>30</v>
      </c>
      <c r="C17" s="94"/>
      <c r="D17" s="30">
        <f>+D16</f>
        <v>1</v>
      </c>
      <c r="E17" s="28" t="s">
        <v>31</v>
      </c>
      <c r="F17" s="28" t="s">
        <v>28</v>
      </c>
      <c r="G17" s="46">
        <v>100000</v>
      </c>
      <c r="H17" s="46">
        <f>G17*D17</f>
        <v>100000</v>
      </c>
      <c r="I17" s="47"/>
      <c r="N17" s="78"/>
      <c r="O17" s="78"/>
      <c r="P17" s="78" t="str">
        <f>IF(AND(P16&gt;0,Q16&lt;&gt;1),CHOOSE(P16,"satu","dua","tiga","empat","lima","enam","tujuh","delapan","sembilan"),"")</f>
        <v/>
      </c>
      <c r="Q17" s="78" t="str">
        <f>IF(Q16&gt;0,CHOOSE(Q16,CHOOSE(P16+1,"se","se","dua","tiga","empat","lima","enam","tujuh","delapan","sembilan"),"dua","tiga","empat","lima","enam","tujuh","delapan","sembilan"),"")</f>
        <v/>
      </c>
      <c r="R17" s="78" t="str">
        <f>IF(R16&gt;0,CHOOSE(R16,"se","dua","tiga","empat","lima","enam","tujuh","delapan","sembilan"),"")</f>
        <v/>
      </c>
      <c r="S17" s="78" t="str">
        <f>IF(AND(S16&gt;0,T16&lt;&gt;1),CHOOSE(S16,"satu","dua","tiga","empat","lima","enam","tujuh","delapan","sembilan"),"")</f>
        <v/>
      </c>
      <c r="T17" s="78" t="str">
        <f>IF(T16&gt;0,CHOOSE(T16,CHOOSE(S16+1,"se","se","dua","tiga","empat","lima","enam","tujuh","delapan","sembilan"),"dua","tiga","empat","lima","enam","tujuh","delapan","sembilan"),"")</f>
        <v>se</v>
      </c>
      <c r="U17" s="78" t="str">
        <f>IF(U16&gt;0,CHOOSE(U16,"se","dua","tiga","empat","lima","enam","tujuh","delapan","sembilan"),"")</f>
        <v>tiga</v>
      </c>
      <c r="V17" s="81" t="str">
        <f>IF(AND(V16&gt;0,W16&lt;&gt;1),CHOOSE(V16,"satu","dua","tiga","empat","lima","enam","tujuh","delapan","sembilan"),"")</f>
        <v>empat</v>
      </c>
      <c r="W17" s="78" t="str">
        <f>IF(W16&gt;0,CHOOSE(W16,CHOOSE(V16+1,"se","se","dua","tiga","empat","lima","enam","tujuh","delapan","sembilan"),"dua","tiga","empat","lima","enam","tujuh","delapan","sembilan"),"")</f>
        <v/>
      </c>
      <c r="X17" s="78" t="str">
        <f>IF(X16&gt;0,CHOOSE(X16,"se","dua","tiga","empat","lima","enam","tujuh","delapan","sembilan"),"")</f>
        <v/>
      </c>
    </row>
    <row r="18" spans="1:24" s="33" customFormat="1" ht="15.75">
      <c r="A18" s="45"/>
      <c r="B18" s="75"/>
      <c r="C18" s="76"/>
      <c r="D18" s="31"/>
      <c r="E18" s="28"/>
      <c r="F18" s="28"/>
      <c r="G18" s="46"/>
      <c r="H18" s="46"/>
      <c r="I18" s="48">
        <f>SUM(H16:H17)</f>
        <v>220000</v>
      </c>
      <c r="N18" s="78"/>
      <c r="O18" s="78"/>
      <c r="P18" s="78"/>
      <c r="Q18" s="78" t="str">
        <f>IF(Q16&gt;0,IF(AND(Q16=1,P16&gt;0)," belas "," puluh "),"")</f>
        <v/>
      </c>
      <c r="R18" s="78" t="str">
        <f>IF(R16&gt;0," ratus ","")</f>
        <v/>
      </c>
      <c r="S18" s="78" t="str">
        <f>IF(SUM(S16,U16)&gt;0," ribu ","")</f>
        <v xml:space="preserve"> ribu </v>
      </c>
      <c r="T18" s="78" t="str">
        <f>IF(T16&gt;0,IF(AND(T16=1,S16&gt;0)," belas "," puluh "),"")</f>
        <v xml:space="preserve"> puluh </v>
      </c>
      <c r="U18" s="78" t="str">
        <f>IF(U16&gt;0," ratus ","")</f>
        <v xml:space="preserve"> ratus </v>
      </c>
      <c r="V18" s="81" t="str">
        <f>IF(SUM(V16:X16)&gt;0," juta ","")</f>
        <v xml:space="preserve"> juta </v>
      </c>
      <c r="W18" s="78" t="str">
        <f>IF(W16&gt;0,IF(AND(W16=1,V16&gt;0)," belas "," puluh "),"")</f>
        <v/>
      </c>
      <c r="X18" s="78" t="str">
        <f>IF(X16&gt;0," ratus ","")</f>
        <v/>
      </c>
    </row>
    <row r="19" spans="1:24" s="33" customFormat="1" ht="15.75">
      <c r="A19" s="49"/>
      <c r="B19" s="50"/>
      <c r="C19" s="50"/>
      <c r="D19" s="51"/>
      <c r="E19" s="52"/>
      <c r="F19" s="53"/>
      <c r="G19" s="53" t="s">
        <v>13</v>
      </c>
      <c r="H19" s="54"/>
      <c r="I19" s="55">
        <f>I13+I18</f>
        <v>4310000</v>
      </c>
      <c r="N19" s="78"/>
      <c r="O19" s="78"/>
      <c r="P19" s="78" t="str">
        <f>CONCATENATE(P17,P12)</f>
        <v/>
      </c>
      <c r="Q19" s="78" t="str">
        <f t="shared" ref="Q19:X19" si="10">CONCATENATE(Q17,Q18)</f>
        <v/>
      </c>
      <c r="R19" s="78" t="str">
        <f t="shared" si="10"/>
        <v/>
      </c>
      <c r="S19" s="78" t="str">
        <f t="shared" si="10"/>
        <v xml:space="preserve"> ribu </v>
      </c>
      <c r="T19" s="78" t="str">
        <f t="shared" si="10"/>
        <v xml:space="preserve">se puluh </v>
      </c>
      <c r="U19" s="78" t="str">
        <f t="shared" si="10"/>
        <v xml:space="preserve">tiga ratus </v>
      </c>
      <c r="V19" s="81" t="str">
        <f t="shared" si="10"/>
        <v xml:space="preserve">empat juta </v>
      </c>
      <c r="W19" s="78" t="str">
        <f t="shared" si="10"/>
        <v/>
      </c>
      <c r="X19" s="78" t="str">
        <f t="shared" si="10"/>
        <v/>
      </c>
    </row>
    <row r="20" spans="1:24" s="33" customFormat="1" ht="15.75">
      <c r="A20" s="17"/>
      <c r="B20" s="56"/>
      <c r="C20" s="56"/>
      <c r="D20" s="57"/>
      <c r="E20" s="57"/>
      <c r="F20" s="58"/>
      <c r="G20" s="59"/>
      <c r="H20" s="60"/>
      <c r="I20" s="61"/>
      <c r="N20" s="78"/>
      <c r="O20" s="78"/>
      <c r="P20" s="78"/>
      <c r="Q20" s="78"/>
      <c r="R20" s="78"/>
      <c r="S20" s="78"/>
      <c r="T20" s="78"/>
      <c r="U20" s="78"/>
      <c r="V20" s="81"/>
      <c r="W20" s="78"/>
      <c r="X20" s="78"/>
    </row>
    <row r="21" spans="1:24" s="33" customFormat="1" ht="15.75">
      <c r="A21" s="62"/>
      <c r="B21" s="63" t="s">
        <v>23</v>
      </c>
      <c r="C21" s="63"/>
      <c r="D21" s="64"/>
      <c r="E21" s="63"/>
      <c r="F21" s="63"/>
      <c r="G21" s="65"/>
      <c r="H21" s="66" t="s">
        <v>14</v>
      </c>
      <c r="I21" s="67">
        <f>I19</f>
        <v>4310000</v>
      </c>
      <c r="N21" s="79" t="str">
        <f>PROPER(CONCATENATE(X19,W19,V19,U19,T19,S19,R19,Q19,P19,N14))</f>
        <v>Empat Juta Tiga Ratus Se Puluh  Ribu Rupiah</v>
      </c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8"/>
      <c r="B22" s="69" t="str">
        <f>N21</f>
        <v>Empat Juta Tiga Ratus Se Puluh  Ribu Rupiah</v>
      </c>
      <c r="C22" s="70"/>
      <c r="D22" s="71"/>
      <c r="E22" s="72"/>
      <c r="F22" s="72"/>
      <c r="G22" s="73"/>
      <c r="H22" s="74" t="s">
        <v>15</v>
      </c>
      <c r="I22" s="48">
        <f>ROUND(I21,-3)</f>
        <v>4310000</v>
      </c>
      <c r="V22" s="84"/>
    </row>
    <row r="23" spans="1:24" ht="15.75">
      <c r="A23" s="2"/>
      <c r="B23" s="2"/>
      <c r="C23" s="2"/>
      <c r="D23" s="11"/>
      <c r="E23" s="2"/>
      <c r="F23" s="2"/>
      <c r="G23" s="2"/>
      <c r="H23" s="2"/>
      <c r="I23" s="3"/>
    </row>
    <row r="24" spans="1:24" ht="15.75">
      <c r="A24" s="4"/>
      <c r="B24" s="4"/>
      <c r="C24" s="4"/>
      <c r="D24" s="20"/>
      <c r="E24" s="4"/>
      <c r="F24" s="4"/>
      <c r="G24" s="4"/>
      <c r="H24" s="85" t="s">
        <v>43</v>
      </c>
      <c r="I24" s="85"/>
    </row>
    <row r="25" spans="1:24" ht="15.75">
      <c r="A25" s="85" t="s">
        <v>16</v>
      </c>
      <c r="B25" s="85"/>
      <c r="C25" s="85"/>
      <c r="D25" s="85" t="s">
        <v>37</v>
      </c>
      <c r="E25" s="85"/>
      <c r="F25" s="85"/>
      <c r="G25" s="4"/>
      <c r="H25" s="85" t="s">
        <v>17</v>
      </c>
      <c r="I25" s="85"/>
    </row>
    <row r="26" spans="1:24" ht="15.75">
      <c r="A26" s="4"/>
      <c r="B26" s="4"/>
      <c r="C26" s="4"/>
      <c r="D26" s="20"/>
      <c r="E26" s="4"/>
      <c r="F26" s="4"/>
      <c r="G26" s="4"/>
      <c r="H26" s="4"/>
      <c r="I26" s="4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86" t="s">
        <v>42</v>
      </c>
      <c r="B29" s="86"/>
      <c r="C29" s="86"/>
      <c r="D29" s="86" t="s">
        <v>26</v>
      </c>
      <c r="E29" s="86"/>
      <c r="F29" s="86"/>
      <c r="G29" s="4"/>
      <c r="H29" s="86" t="s">
        <v>25</v>
      </c>
      <c r="I29" s="86"/>
    </row>
    <row r="30" spans="1:24" ht="15.75">
      <c r="A30" s="85" t="s">
        <v>24</v>
      </c>
      <c r="B30" s="85"/>
      <c r="C30" s="85"/>
      <c r="D30" s="85" t="s">
        <v>27</v>
      </c>
      <c r="E30" s="85"/>
      <c r="F30" s="85"/>
      <c r="G30" s="4"/>
      <c r="H30" s="85" t="s">
        <v>18</v>
      </c>
      <c r="I30" s="85"/>
    </row>
  </sheetData>
  <mergeCells count="22">
    <mergeCell ref="B16:C16"/>
    <mergeCell ref="B17:C17"/>
    <mergeCell ref="B2:I2"/>
    <mergeCell ref="B3:I3"/>
    <mergeCell ref="B4:I4"/>
    <mergeCell ref="B12:C13"/>
    <mergeCell ref="B15:C15"/>
    <mergeCell ref="A6:A7"/>
    <mergeCell ref="B6:C7"/>
    <mergeCell ref="D6:D7"/>
    <mergeCell ref="E6:E7"/>
    <mergeCell ref="F6:F7"/>
    <mergeCell ref="A30:C30"/>
    <mergeCell ref="D30:F30"/>
    <mergeCell ref="H30:I30"/>
    <mergeCell ref="H24:I24"/>
    <mergeCell ref="A25:C25"/>
    <mergeCell ref="D25:F25"/>
    <mergeCell ref="H25:I25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2020-09-02T02:32:57Z</cp:lastPrinted>
  <dcterms:created xsi:type="dcterms:W3CDTF">2012-03-21T04:38:16Z</dcterms:created>
  <dcterms:modified xsi:type="dcterms:W3CDTF">2020-09-02T02:34:00Z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