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1944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G9" i="8"/>
  <c r="A11"/>
  <c r="A12" s="1"/>
  <c r="A13" s="1"/>
  <c r="A10"/>
  <c r="K10"/>
  <c r="H10"/>
  <c r="D12" l="1"/>
  <c r="K11"/>
  <c r="H11"/>
  <c r="K9"/>
  <c r="H9"/>
  <c r="P14" l="1"/>
  <c r="Q14" s="1"/>
  <c r="R14" s="1"/>
  <c r="S14" s="1"/>
  <c r="T14" s="1"/>
  <c r="U14" s="1"/>
  <c r="V14" s="1"/>
  <c r="W14" s="1"/>
  <c r="X14" s="1"/>
  <c r="H18" l="1"/>
  <c r="H17"/>
  <c r="I19" l="1"/>
  <c r="K15"/>
  <c r="K13"/>
  <c r="H13"/>
  <c r="H12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W18" s="1"/>
  <c r="T16"/>
  <c r="T17" s="1"/>
  <c r="U16"/>
  <c r="U17" s="1"/>
  <c r="Q16"/>
  <c r="Q17" s="1"/>
  <c r="R19" l="1"/>
  <c r="R20" s="1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<sst xmlns="http://schemas.openxmlformats.org/spreadsheetml/2006/main" count="55" uniqueCount="46">
  <si>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</si>
  <si>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</si>
  <si>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</si>
  <si>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</si>
  <si>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</si>
  <si>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</si>
  <si>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</si>
  <si>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</si>
  <si>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</si>
  <si>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</si>
  <si>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</si>
  <si>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</si>
  <si>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</si>
  <si>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</si>
  <si>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</si>
  <si>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</si>
  <si>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</si>
  <si>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</si>
  <si>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</si>
  <si>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</si>
  <si>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</si>
  <si>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</si>
  <si>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</si>
  <si>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</si>
  <si>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</si>
  <si>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</si>
  <si>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</si>
  <si>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</si>
  <si>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</si>
  <si>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</si>
  <si>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</si>
  <si>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</si>
  <si>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</si>
  <si>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</si>
  <si>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</si>
  <si>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</si>
  <si>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</si>
  <si>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</si>
  <si>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Nurleli</t>
  </si>
  <si>
    <t>PERBAIKAN SUM PUMP RUANG POMPA</t>
  </si>
  <si>
    <t>Float Switch JF32 Parker</t>
  </si>
  <si>
    <t>m</t>
  </si>
  <si>
    <t>LOKASI: BOOSTER SEJARAH</t>
  </si>
  <si>
    <t>Medan,    April 2023</t>
  </si>
  <si>
    <t>Ali Ismail Siregar</t>
  </si>
  <si>
    <t>Kadiv. Transmisi Distribusi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</si>
</sst>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101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41" fontId="1" fillId="24" borderId="0" xfId="45" applyFont="1" applyFill="1"/>
    <xf numFmtId="41" fontId="18" fillId="0" borderId="0" xfId="45" applyFont="1"/>
    <xf numFmtId="41" fontId="31" fillId="0" borderId="0" xfId="45" applyFont="1" applyAlignment="1">
      <alignment vertical="top"/>
    </xf>
    <xf numFmtId="41" fontId="31" fillId="0" borderId="0" xfId="45" applyFont="1"/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zoomScale="70" zoomScaleNormal="70" workbookViewId="0">
      <selection activeCell="L28" sqref="L28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87" t="s">
        <v>20</v>
      </c>
      <c r="C2" s="87"/>
      <c r="D2" s="87"/>
      <c r="E2" s="87"/>
      <c r="F2" s="87"/>
      <c r="G2" s="87"/>
      <c r="H2" s="87"/>
      <c r="I2" s="87"/>
    </row>
    <row r="3" spans="1:26" ht="24.75" customHeight="1">
      <c r="A3" s="5"/>
      <c r="B3" s="88" t="s">
        <v>39</v>
      </c>
      <c r="C3" s="88"/>
      <c r="D3" s="88"/>
      <c r="E3" s="88"/>
      <c r="F3" s="88"/>
      <c r="G3" s="88"/>
      <c r="H3" s="88"/>
      <c r="I3" s="88"/>
    </row>
    <row r="4" spans="1:26" ht="26.25">
      <c r="A4" s="12"/>
      <c r="B4" s="89" t="s">
        <v>42</v>
      </c>
      <c r="C4" s="89"/>
      <c r="D4" s="89"/>
      <c r="E4" s="89"/>
      <c r="F4" s="89"/>
      <c r="G4" s="89"/>
      <c r="H4" s="89"/>
      <c r="I4" s="89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93" t="s">
        <v>0</v>
      </c>
      <c r="B6" s="95" t="s">
        <v>1</v>
      </c>
      <c r="C6" s="96"/>
      <c r="D6" s="93" t="s">
        <v>2</v>
      </c>
      <c r="E6" s="93" t="s">
        <v>3</v>
      </c>
      <c r="F6" s="93" t="s">
        <v>4</v>
      </c>
      <c r="G6" s="6" t="s">
        <v>5</v>
      </c>
      <c r="H6" s="6" t="s">
        <v>6</v>
      </c>
      <c r="I6" s="6" t="s">
        <v>7</v>
      </c>
    </row>
    <row r="7" spans="1:26" ht="15.75">
      <c r="A7" s="94"/>
      <c r="B7" s="97"/>
      <c r="C7" s="98"/>
      <c r="D7" s="94"/>
      <c r="E7" s="94"/>
      <c r="F7" s="94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35</v>
      </c>
      <c r="C9" s="18"/>
      <c r="D9" s="30">
        <v>15</v>
      </c>
      <c r="E9" s="28" t="s">
        <v>41</v>
      </c>
      <c r="F9" s="28" t="s">
        <v>10</v>
      </c>
      <c r="G9" s="31">
        <f>750000/50</f>
        <v>15000</v>
      </c>
      <c r="H9" s="31">
        <f t="shared" ref="H9:H10" si="0">+G9*D9</f>
        <v>225000</v>
      </c>
      <c r="I9" s="32"/>
      <c r="K9" s="33">
        <f>24*3*2</f>
        <v>144</v>
      </c>
      <c r="V9" s="84"/>
    </row>
    <row r="10" spans="1:26" s="33" customFormat="1" ht="15.75">
      <c r="A10" s="23">
        <f>A9+1</f>
        <v>2</v>
      </c>
      <c r="B10" s="29" t="s">
        <v>40</v>
      </c>
      <c r="C10" s="18"/>
      <c r="D10" s="30">
        <v>1</v>
      </c>
      <c r="E10" s="28" t="s">
        <v>21</v>
      </c>
      <c r="F10" s="28" t="s">
        <v>10</v>
      </c>
      <c r="G10" s="31">
        <v>675000</v>
      </c>
      <c r="H10" s="31">
        <f t="shared" si="0"/>
        <v>675000</v>
      </c>
      <c r="I10" s="32"/>
      <c r="K10" s="33">
        <f>24*3*2</f>
        <v>144</v>
      </c>
      <c r="V10" s="84"/>
    </row>
    <row r="11" spans="1:26" s="33" customFormat="1" ht="15.75">
      <c r="A11" s="23">
        <f t="shared" ref="A11:A13" si="1">A10+1</f>
        <v>3</v>
      </c>
      <c r="B11" s="29" t="s">
        <v>36</v>
      </c>
      <c r="C11" s="18"/>
      <c r="D11" s="30">
        <v>1</v>
      </c>
      <c r="E11" s="28" t="s">
        <v>21</v>
      </c>
      <c r="F11" s="28" t="s">
        <v>10</v>
      </c>
      <c r="G11" s="31">
        <v>1750000</v>
      </c>
      <c r="H11" s="31">
        <f t="shared" ref="H11" si="2">+G11*D11</f>
        <v>1750000</v>
      </c>
      <c r="I11" s="32"/>
      <c r="K11" s="33">
        <f t="shared" ref="K11" si="3">24*3*2</f>
        <v>144</v>
      </c>
      <c r="V11" s="84"/>
    </row>
    <row r="12" spans="1:26" s="33" customFormat="1" ht="15.75">
      <c r="A12" s="23">
        <f t="shared" si="1"/>
        <v>4</v>
      </c>
      <c r="B12" s="29" t="s">
        <v>30</v>
      </c>
      <c r="C12" s="18"/>
      <c r="D12" s="30">
        <f>+D11</f>
        <v>1</v>
      </c>
      <c r="E12" s="28" t="s">
        <v>31</v>
      </c>
      <c r="F12" s="28" t="s">
        <v>10</v>
      </c>
      <c r="G12" s="31">
        <v>30000</v>
      </c>
      <c r="H12" s="31">
        <f>G12*D12</f>
        <v>30000</v>
      </c>
      <c r="I12" s="32"/>
      <c r="V12" s="84"/>
    </row>
    <row r="13" spans="1:26" s="27" customFormat="1" ht="18" customHeight="1">
      <c r="A13" s="23">
        <f t="shared" si="1"/>
        <v>5</v>
      </c>
      <c r="B13" s="90" t="s">
        <v>32</v>
      </c>
      <c r="C13" s="86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75">
      <c r="A14" s="34"/>
      <c r="B14" s="91"/>
      <c r="C14" s="92"/>
      <c r="D14" s="35"/>
      <c r="E14" s="28"/>
      <c r="F14" s="28"/>
      <c r="G14" s="36"/>
      <c r="H14" s="37"/>
      <c r="I14" s="38">
        <f>SUM(H9:H14)</f>
        <v>2880000</v>
      </c>
      <c r="N14" s="77">
        <f>I23</f>
        <v>3100000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75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33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0</v>
      </c>
      <c r="T15" s="80">
        <f>MOD(N14,T14)</f>
        <v>0</v>
      </c>
      <c r="U15" s="80">
        <f>MOD(N14,U14)</f>
        <v>100000</v>
      </c>
      <c r="V15" s="81">
        <f>MOD(N14,V14)</f>
        <v>3100000</v>
      </c>
      <c r="W15" s="80">
        <f>MOD(N14,W14)</f>
        <v>3100000</v>
      </c>
      <c r="X15" s="80">
        <f>MOD(N14,X14)</f>
        <v>3100000</v>
      </c>
    </row>
    <row r="16" spans="1:26" s="33" customFormat="1" ht="15.75" customHeight="1">
      <c r="A16" s="45">
        <v>1</v>
      </c>
      <c r="B16" s="90" t="s">
        <v>37</v>
      </c>
      <c r="C16" s="86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0</v>
      </c>
      <c r="T16" s="78">
        <f t="shared" si="6"/>
        <v>0</v>
      </c>
      <c r="U16" s="78">
        <f t="shared" si="6"/>
        <v>100000</v>
      </c>
      <c r="V16" s="81">
        <f>+V15-U15</f>
        <v>3000000</v>
      </c>
      <c r="W16" s="78">
        <f t="shared" ref="W16:X16" si="7">+W15-V15</f>
        <v>0</v>
      </c>
      <c r="X16" s="78">
        <f t="shared" si="7"/>
        <v>0</v>
      </c>
      <c r="Z16" s="33">
        <f>SUM(V17:X17)</f>
        <v>3</v>
      </c>
    </row>
    <row r="17" spans="1:24" s="33" customFormat="1" ht="15.75" customHeight="1">
      <c r="A17" s="45"/>
      <c r="B17" s="85" t="s">
        <v>27</v>
      </c>
      <c r="C17" s="86"/>
      <c r="D17" s="30">
        <v>1</v>
      </c>
      <c r="E17" s="28" t="s">
        <v>29</v>
      </c>
      <c r="F17" s="28" t="s">
        <v>26</v>
      </c>
      <c r="G17" s="46">
        <v>120000</v>
      </c>
      <c r="H17" s="46">
        <f>G17*D17</f>
        <v>120000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0</v>
      </c>
      <c r="T17" s="78">
        <f t="shared" si="8"/>
        <v>0</v>
      </c>
      <c r="U17" s="78">
        <f t="shared" si="8"/>
        <v>1</v>
      </c>
      <c r="V17" s="81">
        <f>+V16*10/V14</f>
        <v>3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85" t="s">
        <v>28</v>
      </c>
      <c r="C18" s="86"/>
      <c r="D18" s="30">
        <v>1</v>
      </c>
      <c r="E18" s="28" t="s">
        <v>29</v>
      </c>
      <c r="F18" s="28" t="s">
        <v>26</v>
      </c>
      <c r="G18" s="46">
        <v>100000</v>
      </c>
      <c r="H18" s="46">
        <f>G18*D18</f>
        <v>100000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/>
      </c>
      <c r="T18" s="78" t="str">
        <f>IF(T17&gt;0,CHOOSE(T17,CHOOSE(S17+1,"se","se","dua","tiga","empat","lima","enam","tujuh","delapan","sembilan"),"dua","tiga","empat","lima","enam","tujuh","delapan","sembilan"),"")</f>
        <v/>
      </c>
      <c r="U18" s="78" t="str">
        <f>IF(U17&gt;0,CHOOSE(U17,"se","dua","tiga","empat","lima","enam","tujuh","delapan","sembilan"),"")</f>
        <v>se</v>
      </c>
      <c r="V18" s="81" t="str">
        <f>IF(AND(V17&gt;0,W17&lt;&gt;1),CHOOSE(V17,"satu","dua","tiga","empat","lima","enam","tujuh","delapan","sembilan"),"")</f>
        <v>tiga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75">
      <c r="A19" s="45"/>
      <c r="B19" s="75"/>
      <c r="C19" s="76"/>
      <c r="D19" s="31"/>
      <c r="E19" s="28"/>
      <c r="F19" s="28"/>
      <c r="G19" s="46"/>
      <c r="H19" s="46"/>
      <c r="I19" s="48">
        <f>SUM(H17:H18)</f>
        <v>220000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/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75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3100000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 ribu </v>
      </c>
      <c r="T20" s="78" t="str">
        <f t="shared" si="10"/>
        <v/>
      </c>
      <c r="U20" s="78" t="str">
        <f t="shared" si="10"/>
        <v xml:space="preserve">se ratus </v>
      </c>
      <c r="V20" s="81" t="str">
        <f t="shared" si="10"/>
        <v xml:space="preserve">tiga juta </v>
      </c>
      <c r="W20" s="78" t="str">
        <f t="shared" si="10"/>
        <v/>
      </c>
      <c r="X20" s="78" t="str">
        <f t="shared" si="10"/>
        <v/>
      </c>
    </row>
    <row r="21" spans="1:24" s="33" customFormat="1" ht="15.75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3100000</v>
      </c>
      <c r="N22" s="79" t="str">
        <f>PROPER(CONCATENATE(X20,W20,V20,U20,T20,S20,R20,Q20,P20,N15))</f>
        <v>Tiga Juta Se Ratus 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75">
      <c r="A23" s="68"/>
      <c r="B23" s="69" t="str">
        <f>N22</f>
        <v>Tiga Juta Se Ratus 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3100000</v>
      </c>
      <c r="V23" s="84"/>
    </row>
    <row r="24" spans="1:24" ht="15.75">
      <c r="A24" s="2"/>
      <c r="B24" s="2"/>
      <c r="C24" s="2"/>
      <c r="D24" s="11"/>
      <c r="E24" s="2"/>
      <c r="F24" s="2"/>
      <c r="G24" s="2"/>
      <c r="H24" s="2"/>
      <c r="I24" s="3"/>
    </row>
    <row r="25" spans="1:24" ht="15.75">
      <c r="A25" s="4"/>
      <c r="B25" s="4"/>
      <c r="C25" s="4"/>
      <c r="D25" s="20"/>
      <c r="E25" s="4"/>
      <c r="F25" s="4"/>
      <c r="G25" s="4"/>
      <c r="H25" s="99" t="s">
        <v>43</v>
      </c>
      <c r="I25" s="99"/>
    </row>
    <row r="26" spans="1:24" ht="15.75">
      <c r="A26" s="99" t="s">
        <v>16</v>
      </c>
      <c r="B26" s="99"/>
      <c r="C26" s="99"/>
      <c r="D26" s="99" t="s">
        <v>34</v>
      </c>
      <c r="E26" s="99"/>
      <c r="F26" s="99"/>
      <c r="G26" s="4"/>
      <c r="H26" s="99" t="s">
        <v>17</v>
      </c>
      <c r="I26" s="99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4"/>
      <c r="B29" s="4"/>
      <c r="C29" s="4"/>
      <c r="D29" s="20"/>
      <c r="E29" s="4"/>
      <c r="F29" s="4"/>
      <c r="G29" s="4"/>
      <c r="H29" s="4"/>
      <c r="I29" s="4"/>
    </row>
    <row r="30" spans="1:24" ht="15.75">
      <c r="A30" s="100" t="s">
        <v>38</v>
      </c>
      <c r="B30" s="100"/>
      <c r="C30" s="100"/>
      <c r="D30" s="100" t="s">
        <v>44</v>
      </c>
      <c r="E30" s="100"/>
      <c r="F30" s="100"/>
      <c r="G30" s="4"/>
      <c r="H30" s="100" t="s">
        <v>25</v>
      </c>
      <c r="I30" s="100"/>
    </row>
    <row r="31" spans="1:24" ht="15.75">
      <c r="A31" s="99" t="s">
        <v>24</v>
      </c>
      <c r="B31" s="99"/>
      <c r="C31" s="99"/>
      <c r="D31" s="99" t="s">
        <v>45</v>
      </c>
      <c r="E31" s="99"/>
      <c r="F31" s="99"/>
      <c r="G31" s="4"/>
      <c r="H31" s="99" t="s">
        <v>18</v>
      </c>
      <c r="I31" s="99"/>
    </row>
  </sheetData>
  <mergeCells count="22"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  <mergeCell ref="A6:A7"/>
    <mergeCell ref="B6:C7"/>
    <mergeCell ref="D6:D7"/>
    <mergeCell ref="E6:E7"/>
    <mergeCell ref="F6:F7"/>
    <mergeCell ref="B17:C17"/>
    <mergeCell ref="B18:C18"/>
    <mergeCell ref="B2:I2"/>
    <mergeCell ref="B3:I3"/>
    <mergeCell ref="B4:I4"/>
    <mergeCell ref="B13:C14"/>
    <mergeCell ref="B16:C16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2022-09-11T23:05:35Z</cp:lastPrinted>
  <dcterms:created xsi:type="dcterms:W3CDTF">2012-03-21T04:38:16Z</dcterms:created>
  <dcterms:modified xsi:type="dcterms:W3CDTF">2023-04-04T02:39:30Z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