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/>
  </bookViews>
  <sheets>
    <sheet name="rab 2018" sheetId="8" r:id="rId1"/>
    <sheet name="AlDas " sheetId="13" r:id="rId2"/>
  </sheets>
  <definedNames>
    <definedName name="_xlnm.Print_Area" localSheetId="1">'AlDas '!$C$1:$S$225</definedName>
    <definedName name="_xlnm.Print_Area" localSheetId="0">'rab 2018'!$A$2:$I$32</definedName>
  </definedNames>
  <calcPr calcId="125725"/>
</workbook>
</file>

<file path=xl/calcChain.xml><?xml version="1.0" encoding="utf-8"?>
<calcChain xmlns="http://schemas.openxmlformats.org/spreadsheetml/2006/main">
  <c r="H19" i="8"/>
  <c r="H18"/>
  <c r="H9"/>
  <c r="G11"/>
  <c r="A10"/>
  <c r="A11" s="1"/>
  <c r="A12" s="1"/>
  <c r="A13" s="1"/>
  <c r="M10"/>
  <c r="H10"/>
  <c r="A14" l="1"/>
  <c r="I20"/>
  <c r="K16"/>
  <c r="K14"/>
  <c r="H14"/>
  <c r="K13"/>
  <c r="H13"/>
  <c r="H12"/>
  <c r="K11"/>
  <c r="H11"/>
  <c r="M9"/>
  <c r="I15" l="1"/>
  <c r="I21" s="1"/>
  <c r="I23" s="1"/>
  <c r="I24" s="1"/>
</calcChain>
</file>

<file path=xl/sharedStrings.xml><?xml version="1.0" encoding="utf-8"?>
<sst xmlns="http://schemas.openxmlformats.org/spreadsheetml/2006/main" count="58" uniqueCount="46">
  <si>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</si>
  <si>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</si>
  <si>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</si>
  <si>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</si>
  <si>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</si>
  <si>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</si>
  <si>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</si>
  <si>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</si>
  <si>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</si>
  <si>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</si>
  <si>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</si>
  <si>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</si>
  <si>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</si>
  <si>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</si>
  <si>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</si>
  <si>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</si>
  <si>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</si>
  <si>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</si>
  <si>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</si>
  <si>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</si>
  <si>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</si>
  <si>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</si>
  <si>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</si>
  <si>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</si>
  <si>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</si>
  <si>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</si>
  <si>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Abdi Sucipto</t>
  </si>
  <si>
    <t>Julfan Fadhli</t>
  </si>
  <si>
    <t>Kabel NYYHY Eterna 2 x 1.5 mm (1 roll = 50m)</t>
  </si>
  <si>
    <t>Muhri Fepri Iswanto</t>
  </si>
  <si>
    <t>Kadiv. Transmisi Distribusi</t>
  </si>
  <si>
    <t>Submersible Pump Dabitaly SUB-250P (setara)</t>
  </si>
  <si>
    <t>m</t>
  </si>
  <si>
    <t>Selang benang 1"</t>
  </si>
  <si>
    <t>Stop Kontak Uticon 2 lubang</t>
  </si>
  <si>
    <t>Klem pipa galvanis 1"</t>
  </si>
  <si>
    <t>Asesoris pemasangan (sealtape, kabel ties, lem pipa, paku klem kabel)</t>
  </si>
  <si>
    <t>Pemasangan pompa, perpipaan dan elektrikal</t>
  </si>
  <si>
    <t>LOKASI: BOOSTER MENARA DAN SEI AGUL</t>
  </si>
  <si>
    <t xml:space="preserve">PEMASANGAN SUBMERSIBLE PUMP </t>
  </si>
  <si>
    <t>orang</t>
  </si>
  <si>
    <t>Tabel</t>
  </si>
  <si>
    <t>- Tukang</t>
  </si>
  <si>
    <t>- Pekerja</t>
  </si>
  <si>
    <t>Medan,     Desember 2018</t>
  </si>
  <si>
    <t>Dua juta tiga ratus ribu  rupiah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</si>
</sst>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0.0"/>
  </numFmts>
  <fonts count="35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30" fillId="0" borderId="0"/>
    <xf numFmtId="0" fontId="22" fillId="0" borderId="0"/>
  </cellStyleXfs>
  <cellXfs count="96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0" fillId="0" borderId="0" xfId="0" applyFont="1" applyBorder="1" applyAlignment="1">
      <alignment horizontal="center"/>
    </xf>
    <xf numFmtId="0" fontId="21" fillId="0" borderId="0" xfId="0" applyFont="1" applyAlignment="1"/>
    <xf numFmtId="43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43" fontId="17" fillId="0" borderId="0" xfId="28" applyFont="1" applyAlignment="1">
      <alignment horizontal="center"/>
    </xf>
    <xf numFmtId="0" fontId="26" fillId="0" borderId="16" xfId="0" applyFont="1" applyBorder="1"/>
    <xf numFmtId="0" fontId="26" fillId="0" borderId="20" xfId="0" applyFont="1" applyBorder="1"/>
    <xf numFmtId="0" fontId="29" fillId="0" borderId="15" xfId="0" applyFont="1" applyBorder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44"/>
    <xf numFmtId="0" fontId="26" fillId="0" borderId="11" xfId="0" applyFont="1" applyBorder="1" applyAlignment="1">
      <alignment horizontal="center" vertical="top"/>
    </xf>
    <xf numFmtId="165" fontId="26" fillId="0" borderId="11" xfId="28" applyNumberFormat="1" applyFont="1" applyBorder="1" applyAlignment="1">
      <alignment horizontal="center" vertical="top"/>
    </xf>
    <xf numFmtId="164" fontId="26" fillId="0" borderId="11" xfId="28" applyNumberFormat="1" applyFont="1" applyBorder="1" applyAlignment="1">
      <alignment horizontal="center" vertical="top"/>
    </xf>
    <xf numFmtId="43" fontId="26" fillId="0" borderId="11" xfId="0" applyNumberFormat="1" applyFont="1" applyBorder="1" applyAlignment="1">
      <alignment vertical="top"/>
    </xf>
    <xf numFmtId="43" fontId="31" fillId="0" borderId="0" xfId="28" applyFont="1" applyAlignment="1">
      <alignment vertical="top"/>
    </xf>
    <xf numFmtId="0" fontId="26" fillId="0" borderId="11" xfId="0" applyFont="1" applyBorder="1" applyAlignment="1">
      <alignment horizontal="center"/>
    </xf>
    <xf numFmtId="0" fontId="26" fillId="0" borderId="19" xfId="0" applyFont="1" applyBorder="1"/>
    <xf numFmtId="165" fontId="26" fillId="0" borderId="11" xfId="28" applyNumberFormat="1" applyFont="1" applyBorder="1" applyAlignment="1">
      <alignment horizontal="center"/>
    </xf>
    <xf numFmtId="164" fontId="26" fillId="0" borderId="11" xfId="28" applyNumberFormat="1" applyFont="1" applyBorder="1" applyAlignment="1">
      <alignment horizontal="center"/>
    </xf>
    <xf numFmtId="43" fontId="26" fillId="0" borderId="11" xfId="0" applyNumberFormat="1" applyFont="1" applyBorder="1" applyAlignment="1"/>
    <xf numFmtId="43" fontId="31" fillId="0" borderId="0" xfId="28" applyFont="1"/>
    <xf numFmtId="43" fontId="32" fillId="0" borderId="0" xfId="28" applyFont="1" applyAlignment="1">
      <alignment vertical="top"/>
    </xf>
    <xf numFmtId="0" fontId="26" fillId="0" borderId="10" xfId="0" applyFont="1" applyBorder="1" applyAlignment="1"/>
    <xf numFmtId="43" fontId="26" fillId="0" borderId="11" xfId="28" applyFont="1" applyBorder="1" applyAlignment="1">
      <alignment horizontal="center"/>
    </xf>
    <xf numFmtId="43" fontId="26" fillId="0" borderId="11" xfId="28" applyNumberFormat="1" applyFont="1" applyBorder="1"/>
    <xf numFmtId="43" fontId="26" fillId="0" borderId="10" xfId="28" applyNumberFormat="1" applyFont="1" applyBorder="1"/>
    <xf numFmtId="43" fontId="28" fillId="0" borderId="10" xfId="28" applyNumberFormat="1" applyFont="1" applyBorder="1"/>
    <xf numFmtId="0" fontId="28" fillId="0" borderId="11" xfId="0" applyFont="1" applyBorder="1" applyAlignment="1">
      <alignment horizontal="center"/>
    </xf>
    <xf numFmtId="0" fontId="29" fillId="0" borderId="14" xfId="0" applyFont="1" applyBorder="1"/>
    <xf numFmtId="43" fontId="26" fillId="0" borderId="13" xfId="28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43" fontId="26" fillId="0" borderId="13" xfId="28" applyNumberFormat="1" applyFont="1" applyBorder="1"/>
    <xf numFmtId="43" fontId="28" fillId="0" borderId="11" xfId="28" applyNumberFormat="1" applyFont="1" applyBorder="1"/>
    <xf numFmtId="0" fontId="26" fillId="0" borderId="11" xfId="0" applyFont="1" applyBorder="1" applyAlignment="1">
      <alignment horizontal="right"/>
    </xf>
    <xf numFmtId="164" fontId="26" fillId="0" borderId="11" xfId="28" applyNumberFormat="1" applyFont="1" applyBorder="1" applyAlignment="1">
      <alignment horizontal="right"/>
    </xf>
    <xf numFmtId="43" fontId="26" fillId="0" borderId="11" xfId="0" applyNumberFormat="1" applyFont="1" applyBorder="1"/>
    <xf numFmtId="43" fontId="28" fillId="0" borderId="10" xfId="0" applyNumberFormat="1" applyFont="1" applyBorder="1"/>
    <xf numFmtId="0" fontId="26" fillId="0" borderId="14" xfId="0" applyFont="1" applyBorder="1" applyAlignment="1">
      <alignment horizontal="right"/>
    </xf>
    <xf numFmtId="0" fontId="26" fillId="0" borderId="12" xfId="0" applyFont="1" applyBorder="1"/>
    <xf numFmtId="164" fontId="26" fillId="0" borderId="12" xfId="28" applyNumberFormat="1" applyFont="1" applyBorder="1" applyAlignment="1">
      <alignment horizontal="center"/>
    </xf>
    <xf numFmtId="43" fontId="26" fillId="0" borderId="12" xfId="28" applyFont="1" applyBorder="1" applyAlignment="1">
      <alignment horizontal="left"/>
    </xf>
    <xf numFmtId="43" fontId="26" fillId="0" borderId="12" xfId="28" applyFont="1" applyBorder="1" applyAlignment="1">
      <alignment horizontal="right"/>
    </xf>
    <xf numFmtId="164" fontId="28" fillId="0" borderId="13" xfId="28" applyNumberFormat="1" applyFont="1" applyBorder="1" applyAlignment="1">
      <alignment horizontal="right"/>
    </xf>
    <xf numFmtId="43" fontId="28" fillId="0" borderId="11" xfId="0" applyNumberFormat="1" applyFont="1" applyBorder="1"/>
    <xf numFmtId="0" fontId="26" fillId="0" borderId="17" xfId="0" applyFont="1" applyBorder="1" applyAlignment="1"/>
    <xf numFmtId="43" fontId="26" fillId="0" borderId="17" xfId="28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43" fontId="26" fillId="0" borderId="17" xfId="28" applyFont="1" applyBorder="1" applyAlignment="1">
      <alignment horizontal="right"/>
    </xf>
    <xf numFmtId="43" fontId="27" fillId="0" borderId="10" xfId="0" applyNumberFormat="1" applyFont="1" applyBorder="1"/>
    <xf numFmtId="43" fontId="28" fillId="0" borderId="10" xfId="28" applyFont="1" applyBorder="1"/>
    <xf numFmtId="43" fontId="33" fillId="0" borderId="14" xfId="28" applyFont="1" applyBorder="1" applyAlignment="1">
      <alignment vertical="center"/>
    </xf>
    <xf numFmtId="43" fontId="33" fillId="0" borderId="12" xfId="28" applyFont="1" applyBorder="1" applyAlignment="1">
      <alignment vertical="center"/>
    </xf>
    <xf numFmtId="43" fontId="33" fillId="0" borderId="12" xfId="28" applyFont="1" applyBorder="1" applyAlignment="1">
      <alignment horizontal="center" vertical="center"/>
    </xf>
    <xf numFmtId="43" fontId="33" fillId="0" borderId="15" xfId="28" applyFont="1" applyBorder="1" applyAlignment="1">
      <alignment vertical="center"/>
    </xf>
    <xf numFmtId="0" fontId="28" fillId="0" borderId="13" xfId="0" applyFont="1" applyBorder="1"/>
    <xf numFmtId="43" fontId="28" fillId="0" borderId="13" xfId="0" applyNumberFormat="1" applyFont="1" applyBorder="1"/>
    <xf numFmtId="43" fontId="33" fillId="0" borderId="16" xfId="28" applyFont="1" applyBorder="1" applyAlignment="1">
      <alignment vertical="center"/>
    </xf>
    <xf numFmtId="43" fontId="34" fillId="0" borderId="17" xfId="28" applyFont="1" applyBorder="1" applyAlignment="1">
      <alignment horizontal="left" vertical="center"/>
    </xf>
    <xf numFmtId="43" fontId="34" fillId="0" borderId="17" xfId="28" applyFont="1" applyBorder="1" applyAlignment="1">
      <alignment horizontal="center" vertical="center"/>
    </xf>
    <xf numFmtId="43" fontId="33" fillId="0" borderId="17" xfId="28" applyFont="1" applyBorder="1" applyAlignment="1">
      <alignment horizontal="center" vertical="center"/>
    </xf>
    <xf numFmtId="43" fontId="33" fillId="0" borderId="17" xfId="28" applyFont="1" applyBorder="1" applyAlignment="1">
      <alignment vertical="center"/>
    </xf>
    <xf numFmtId="43" fontId="33" fillId="0" borderId="18" xfId="28" applyFont="1" applyBorder="1" applyAlignment="1">
      <alignment vertical="center"/>
    </xf>
    <xf numFmtId="0" fontId="28" fillId="0" borderId="10" xfId="0" applyFont="1" applyBorder="1"/>
    <xf numFmtId="0" fontId="26" fillId="0" borderId="16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6" fillId="0" borderId="19" xfId="43" applyFont="1" applyFill="1" applyBorder="1" applyAlignment="1">
      <alignment horizontal="left" vertical="top" wrapText="1"/>
    </xf>
    <xf numFmtId="0" fontId="26" fillId="0" borderId="20" xfId="43" applyFont="1" applyFill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6" fillId="0" borderId="16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19" xfId="0" quotePrefix="1" applyFont="1" applyBorder="1" applyAlignment="1">
      <alignment horizontal="left" vertical="top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4"/>
    <cellStyle name="Normal_Sheet1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5392</xdr:row>
      <xdr:rowOff>9525</xdr:rowOff>
    </xdr:from>
    <xdr:to>
      <xdr:col>1</xdr:col>
      <xdr:colOff>593435</xdr:colOff>
      <xdr:row>5392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5481</xdr:row>
      <xdr:rowOff>161925</xdr:rowOff>
    </xdr:from>
    <xdr:to>
      <xdr:col>1</xdr:col>
      <xdr:colOff>541238</xdr:colOff>
      <xdr:row>5482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5536</xdr:row>
      <xdr:rowOff>0</xdr:rowOff>
    </xdr:from>
    <xdr:to>
      <xdr:col>1</xdr:col>
      <xdr:colOff>623534</xdr:colOff>
      <xdr:row>5536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5338</xdr:row>
      <xdr:rowOff>9525</xdr:rowOff>
    </xdr:from>
    <xdr:to>
      <xdr:col>1</xdr:col>
      <xdr:colOff>593435</xdr:colOff>
      <xdr:row>5338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5298</xdr:row>
      <xdr:rowOff>9525</xdr:rowOff>
    </xdr:from>
    <xdr:to>
      <xdr:col>1</xdr:col>
      <xdr:colOff>593435</xdr:colOff>
      <xdr:row>5298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5577</xdr:row>
      <xdr:rowOff>0</xdr:rowOff>
    </xdr:from>
    <xdr:to>
      <xdr:col>1</xdr:col>
      <xdr:colOff>474563</xdr:colOff>
      <xdr:row>5577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1085</xdr:row>
      <xdr:rowOff>180975</xdr:rowOff>
    </xdr:from>
    <xdr:to>
      <xdr:col>1</xdr:col>
      <xdr:colOff>4476750</xdr:colOff>
      <xdr:row>1088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1121</xdr:row>
      <xdr:rowOff>180975</xdr:rowOff>
    </xdr:from>
    <xdr:to>
      <xdr:col>1</xdr:col>
      <xdr:colOff>4476750</xdr:colOff>
      <xdr:row>1124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1193</xdr:row>
      <xdr:rowOff>180975</xdr:rowOff>
    </xdr:from>
    <xdr:to>
      <xdr:col>1</xdr:col>
      <xdr:colOff>4476750</xdr:colOff>
      <xdr:row>1196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1157</xdr:row>
      <xdr:rowOff>180975</xdr:rowOff>
    </xdr:from>
    <xdr:to>
      <xdr:col>1</xdr:col>
      <xdr:colOff>4476750</xdr:colOff>
      <xdr:row>1160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1232</xdr:row>
      <xdr:rowOff>72118</xdr:rowOff>
    </xdr:from>
    <xdr:to>
      <xdr:col>1</xdr:col>
      <xdr:colOff>3333751</xdr:colOff>
      <xdr:row>1233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151</xdr:row>
      <xdr:rowOff>0</xdr:rowOff>
    </xdr:from>
    <xdr:to>
      <xdr:col>19</xdr:col>
      <xdr:colOff>133350</xdr:colOff>
      <xdr:row>187</xdr:row>
      <xdr:rowOff>0</xdr:rowOff>
    </xdr:to>
    <xdr:pic>
      <xdr:nvPicPr>
        <xdr:cNvPr id="30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87655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19</xdr:col>
      <xdr:colOff>133350</xdr:colOff>
      <xdr:row>224</xdr:row>
      <xdr:rowOff>0</xdr:rowOff>
    </xdr:to>
    <xdr:pic>
      <xdr:nvPicPr>
        <xdr:cNvPr id="30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35814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18</xdr:col>
      <xdr:colOff>390525</xdr:colOff>
      <xdr:row>39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190500"/>
          <a:ext cx="10144125" cy="7419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18</xdr:col>
      <xdr:colOff>390525</xdr:colOff>
      <xdr:row>79</xdr:row>
      <xdr:rowOff>180975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7810500"/>
          <a:ext cx="10144125" cy="7419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2"/>
  <sheetViews>
    <sheetView tabSelected="1" zoomScale="70" zoomScaleNormal="70" workbookViewId="0">
      <selection activeCell="L28" sqref="L28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90" t="s">
        <v>21</v>
      </c>
      <c r="C2" s="90"/>
      <c r="D2" s="90"/>
      <c r="E2" s="90"/>
      <c r="F2" s="90"/>
      <c r="G2" s="90"/>
      <c r="H2" s="90"/>
      <c r="I2" s="90"/>
    </row>
    <row r="3" spans="1:13" ht="24.75" customHeight="1">
      <c r="A3" s="5"/>
      <c r="B3" s="91" t="s">
        <v>39</v>
      </c>
      <c r="C3" s="91"/>
      <c r="D3" s="91"/>
      <c r="E3" s="91"/>
      <c r="F3" s="91"/>
      <c r="G3" s="91"/>
      <c r="H3" s="91"/>
      <c r="I3" s="91"/>
    </row>
    <row r="4" spans="1:13" ht="26.25">
      <c r="A4" s="12"/>
      <c r="B4" s="92" t="s">
        <v>38</v>
      </c>
      <c r="C4" s="92"/>
      <c r="D4" s="92"/>
      <c r="E4" s="92"/>
      <c r="F4" s="92"/>
      <c r="G4" s="92"/>
      <c r="H4" s="92"/>
      <c r="I4" s="92"/>
    </row>
    <row r="5" spans="1:13" ht="15.75">
      <c r="A5" s="21"/>
      <c r="B5" s="21"/>
      <c r="C5" s="21"/>
      <c r="D5" s="21"/>
      <c r="E5" s="21"/>
      <c r="F5" s="21"/>
      <c r="G5" s="21"/>
      <c r="H5" s="21"/>
      <c r="I5" s="21"/>
    </row>
    <row r="6" spans="1:13" ht="15.75">
      <c r="A6" s="80" t="s">
        <v>0</v>
      </c>
      <c r="B6" s="82" t="s">
        <v>1</v>
      </c>
      <c r="C6" s="83"/>
      <c r="D6" s="80" t="s">
        <v>2</v>
      </c>
      <c r="E6" s="80" t="s">
        <v>3</v>
      </c>
      <c r="F6" s="80" t="s">
        <v>4</v>
      </c>
      <c r="G6" s="6" t="s">
        <v>5</v>
      </c>
      <c r="H6" s="6" t="s">
        <v>6</v>
      </c>
      <c r="I6" s="6" t="s">
        <v>7</v>
      </c>
    </row>
    <row r="7" spans="1:13" ht="15.75">
      <c r="A7" s="81"/>
      <c r="B7" s="84"/>
      <c r="C7" s="85"/>
      <c r="D7" s="81"/>
      <c r="E7" s="81"/>
      <c r="F7" s="81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15" t="s">
        <v>23</v>
      </c>
      <c r="C8" s="14"/>
      <c r="D8" s="13"/>
      <c r="E8" s="8"/>
      <c r="F8" s="8"/>
      <c r="G8" s="8"/>
      <c r="H8" s="9"/>
      <c r="I8" s="10"/>
    </row>
    <row r="9" spans="1:13" s="27" customFormat="1" ht="21" customHeight="1">
      <c r="A9" s="23">
        <v>1</v>
      </c>
      <c r="B9" s="88" t="s">
        <v>31</v>
      </c>
      <c r="C9" s="89"/>
      <c r="D9" s="24">
        <v>2</v>
      </c>
      <c r="E9" s="23" t="s">
        <v>22</v>
      </c>
      <c r="F9" s="23" t="s">
        <v>10</v>
      </c>
      <c r="G9" s="25">
        <v>730000</v>
      </c>
      <c r="H9" s="25">
        <f>+G9*D9</f>
        <v>1460000</v>
      </c>
      <c r="I9" s="26"/>
      <c r="M9" s="27">
        <f>280000/6</f>
        <v>46666.666666666664</v>
      </c>
    </row>
    <row r="10" spans="1:13" s="27" customFormat="1" ht="21" customHeight="1">
      <c r="A10" s="23">
        <f>+A9+1</f>
        <v>2</v>
      </c>
      <c r="B10" s="88" t="s">
        <v>33</v>
      </c>
      <c r="C10" s="89"/>
      <c r="D10" s="24">
        <v>20</v>
      </c>
      <c r="E10" s="23" t="s">
        <v>32</v>
      </c>
      <c r="F10" s="23" t="s">
        <v>10</v>
      </c>
      <c r="G10" s="25">
        <v>20000</v>
      </c>
      <c r="H10" s="25">
        <f>+G10*D10</f>
        <v>400000</v>
      </c>
      <c r="I10" s="26"/>
      <c r="M10" s="27">
        <f>280000/6</f>
        <v>46666.666666666664</v>
      </c>
    </row>
    <row r="11" spans="1:13" s="33" customFormat="1" ht="15.75">
      <c r="A11" s="23">
        <f t="shared" ref="A11:A13" si="0">+A10+1</f>
        <v>3</v>
      </c>
      <c r="B11" s="29" t="s">
        <v>28</v>
      </c>
      <c r="C11" s="18"/>
      <c r="D11" s="30">
        <v>30</v>
      </c>
      <c r="E11" s="28" t="s">
        <v>32</v>
      </c>
      <c r="F11" s="28" t="s">
        <v>10</v>
      </c>
      <c r="G11" s="31">
        <f>350000/50</f>
        <v>7000</v>
      </c>
      <c r="H11" s="31">
        <f t="shared" ref="H11" si="1">+G11*D11</f>
        <v>210000</v>
      </c>
      <c r="I11" s="32"/>
      <c r="K11" s="33">
        <f>24*3*2</f>
        <v>144</v>
      </c>
    </row>
    <row r="12" spans="1:13" s="33" customFormat="1" ht="15.75">
      <c r="A12" s="23">
        <f t="shared" si="0"/>
        <v>4</v>
      </c>
      <c r="B12" s="29" t="s">
        <v>34</v>
      </c>
      <c r="C12" s="18"/>
      <c r="D12" s="30">
        <v>2</v>
      </c>
      <c r="E12" s="28" t="s">
        <v>22</v>
      </c>
      <c r="F12" s="28" t="s">
        <v>10</v>
      </c>
      <c r="G12" s="31">
        <v>10000</v>
      </c>
      <c r="H12" s="31">
        <f>G12*D12</f>
        <v>20000</v>
      </c>
      <c r="I12" s="32"/>
    </row>
    <row r="13" spans="1:13" s="27" customFormat="1" ht="20.25" customHeight="1">
      <c r="A13" s="23">
        <f t="shared" si="0"/>
        <v>5</v>
      </c>
      <c r="B13" s="86" t="s">
        <v>35</v>
      </c>
      <c r="C13" s="87"/>
      <c r="D13" s="24">
        <v>2</v>
      </c>
      <c r="E13" s="23" t="s">
        <v>22</v>
      </c>
      <c r="F13" s="23" t="s">
        <v>10</v>
      </c>
      <c r="G13" s="25">
        <v>5000</v>
      </c>
      <c r="H13" s="25">
        <f t="shared" ref="H13:H14" si="2">+G13*D13</f>
        <v>10000</v>
      </c>
      <c r="I13" s="26"/>
      <c r="K13" s="34">
        <f>24*10*0.5</f>
        <v>120</v>
      </c>
    </row>
    <row r="14" spans="1:13" s="27" customFormat="1" ht="18" customHeight="1">
      <c r="A14" s="23">
        <f t="shared" ref="A14" si="3">+A13+1</f>
        <v>6</v>
      </c>
      <c r="B14" s="88" t="s">
        <v>36</v>
      </c>
      <c r="C14" s="89"/>
      <c r="D14" s="24">
        <v>1</v>
      </c>
      <c r="E14" s="23" t="s">
        <v>20</v>
      </c>
      <c r="F14" s="23" t="s">
        <v>10</v>
      </c>
      <c r="G14" s="25">
        <v>200000</v>
      </c>
      <c r="H14" s="25">
        <f t="shared" si="2"/>
        <v>200000</v>
      </c>
      <c r="I14" s="26"/>
      <c r="K14" s="27">
        <f>24*3*2</f>
        <v>144</v>
      </c>
    </row>
    <row r="15" spans="1:13" s="33" customFormat="1" ht="15.75">
      <c r="A15" s="35"/>
      <c r="B15" s="93"/>
      <c r="C15" s="94"/>
      <c r="D15" s="36"/>
      <c r="E15" s="28"/>
      <c r="F15" s="28"/>
      <c r="G15" s="37"/>
      <c r="H15" s="38"/>
      <c r="I15" s="39">
        <f>SUM(H9:H15)</f>
        <v>2300000</v>
      </c>
    </row>
    <row r="16" spans="1:13" s="33" customFormat="1" ht="15.75">
      <c r="A16" s="40" t="s">
        <v>11</v>
      </c>
      <c r="B16" s="41" t="s">
        <v>12</v>
      </c>
      <c r="C16" s="19"/>
      <c r="D16" s="42"/>
      <c r="E16" s="43"/>
      <c r="F16" s="43"/>
      <c r="G16" s="44"/>
      <c r="H16" s="37"/>
      <c r="I16" s="45"/>
      <c r="K16" s="33">
        <f>21*3*2</f>
        <v>126</v>
      </c>
    </row>
    <row r="17" spans="1:9" s="33" customFormat="1" ht="15.75" customHeight="1">
      <c r="A17" s="46">
        <v>1</v>
      </c>
      <c r="B17" s="88" t="s">
        <v>37</v>
      </c>
      <c r="C17" s="89"/>
      <c r="D17" s="30"/>
      <c r="E17" s="28"/>
      <c r="F17" s="28"/>
      <c r="G17" s="47"/>
      <c r="H17" s="47"/>
      <c r="I17" s="48"/>
    </row>
    <row r="18" spans="1:9" s="33" customFormat="1" ht="15.75" customHeight="1">
      <c r="A18" s="46"/>
      <c r="B18" s="95" t="s">
        <v>42</v>
      </c>
      <c r="C18" s="89"/>
      <c r="D18" s="30">
        <v>1</v>
      </c>
      <c r="E18" s="28" t="s">
        <v>40</v>
      </c>
      <c r="F18" s="28" t="s">
        <v>41</v>
      </c>
      <c r="G18" s="47">
        <v>129950</v>
      </c>
      <c r="H18" s="47">
        <f>G18*D18</f>
        <v>129950</v>
      </c>
      <c r="I18" s="48"/>
    </row>
    <row r="19" spans="1:9" s="33" customFormat="1" ht="15.75" customHeight="1">
      <c r="A19" s="46"/>
      <c r="B19" s="95" t="s">
        <v>43</v>
      </c>
      <c r="C19" s="89"/>
      <c r="D19" s="30">
        <v>2</v>
      </c>
      <c r="E19" s="28" t="s">
        <v>40</v>
      </c>
      <c r="F19" s="28" t="s">
        <v>41</v>
      </c>
      <c r="G19" s="47">
        <v>108480</v>
      </c>
      <c r="H19" s="47">
        <f>G19*D19</f>
        <v>216960</v>
      </c>
      <c r="I19" s="48"/>
    </row>
    <row r="20" spans="1:9" s="33" customFormat="1" ht="15.75">
      <c r="A20" s="46"/>
      <c r="B20" s="76"/>
      <c r="C20" s="77"/>
      <c r="D20" s="31"/>
      <c r="E20" s="28"/>
      <c r="F20" s="28"/>
      <c r="G20" s="47"/>
      <c r="H20" s="47"/>
      <c r="I20" s="49">
        <f>SUM(H17:H17)</f>
        <v>0</v>
      </c>
    </row>
    <row r="21" spans="1:9" s="33" customFormat="1" ht="15.75">
      <c r="A21" s="50"/>
      <c r="B21" s="51"/>
      <c r="C21" s="51"/>
      <c r="D21" s="52"/>
      <c r="E21" s="53"/>
      <c r="F21" s="54"/>
      <c r="G21" s="54" t="s">
        <v>13</v>
      </c>
      <c r="H21" s="55"/>
      <c r="I21" s="56">
        <f>I15+I20</f>
        <v>2300000</v>
      </c>
    </row>
    <row r="22" spans="1:9" s="33" customFormat="1" ht="15.75">
      <c r="A22" s="17"/>
      <c r="B22" s="57"/>
      <c r="C22" s="57"/>
      <c r="D22" s="58"/>
      <c r="E22" s="58"/>
      <c r="F22" s="59"/>
      <c r="G22" s="60"/>
      <c r="H22" s="61"/>
      <c r="I22" s="62"/>
    </row>
    <row r="23" spans="1:9" s="33" customFormat="1" ht="15.75">
      <c r="A23" s="63"/>
      <c r="B23" s="64" t="s">
        <v>24</v>
      </c>
      <c r="C23" s="64"/>
      <c r="D23" s="65"/>
      <c r="E23" s="64"/>
      <c r="F23" s="64"/>
      <c r="G23" s="66"/>
      <c r="H23" s="67" t="s">
        <v>14</v>
      </c>
      <c r="I23" s="68">
        <f>I21</f>
        <v>2300000</v>
      </c>
    </row>
    <row r="24" spans="1:9" s="33" customFormat="1" ht="15.75">
      <c r="A24" s="69"/>
      <c r="B24" s="70" t="s">
        <v>45</v>
      </c>
      <c r="C24" s="71"/>
      <c r="D24" s="72"/>
      <c r="E24" s="73"/>
      <c r="F24" s="73"/>
      <c r="G24" s="74"/>
      <c r="H24" s="75" t="s">
        <v>15</v>
      </c>
      <c r="I24" s="49">
        <f>ROUND(I23,-3)</f>
        <v>2300000</v>
      </c>
    </row>
    <row r="25" spans="1:9" ht="15.75">
      <c r="A25" s="2"/>
      <c r="B25" s="2"/>
      <c r="C25" s="2"/>
      <c r="D25" s="11"/>
      <c r="E25" s="2"/>
      <c r="F25" s="2"/>
      <c r="G25" s="2"/>
      <c r="H25" s="2"/>
      <c r="I25" s="3"/>
    </row>
    <row r="26" spans="1:9" ht="15.75">
      <c r="A26" s="4"/>
      <c r="B26" s="4"/>
      <c r="C26" s="4"/>
      <c r="D26" s="20"/>
      <c r="E26" s="4"/>
      <c r="F26" s="4"/>
      <c r="G26" s="4"/>
      <c r="H26" s="78" t="s">
        <v>44</v>
      </c>
      <c r="I26" s="78"/>
    </row>
    <row r="27" spans="1:9" ht="15.75">
      <c r="A27" s="78" t="s">
        <v>16</v>
      </c>
      <c r="B27" s="78"/>
      <c r="C27" s="78"/>
      <c r="D27" s="78" t="s">
        <v>17</v>
      </c>
      <c r="E27" s="78"/>
      <c r="F27" s="78"/>
      <c r="G27" s="4"/>
      <c r="H27" s="78" t="s">
        <v>18</v>
      </c>
      <c r="I27" s="78"/>
    </row>
    <row r="28" spans="1:9" ht="15.75">
      <c r="A28" s="4"/>
      <c r="B28" s="4"/>
      <c r="C28" s="4"/>
      <c r="D28" s="20"/>
      <c r="E28" s="4"/>
      <c r="F28" s="4"/>
      <c r="G28" s="4"/>
      <c r="H28" s="4"/>
      <c r="I28" s="4"/>
    </row>
    <row r="29" spans="1:9" ht="15.75">
      <c r="A29" s="4"/>
      <c r="B29" s="4"/>
      <c r="C29" s="4"/>
      <c r="D29" s="20"/>
      <c r="E29" s="4"/>
      <c r="F29" s="4"/>
      <c r="G29" s="4"/>
      <c r="H29" s="4"/>
      <c r="I29" s="4"/>
    </row>
    <row r="30" spans="1:9" ht="15.75">
      <c r="A30" s="4"/>
      <c r="B30" s="4"/>
      <c r="C30" s="4"/>
      <c r="D30" s="20"/>
      <c r="E30" s="4"/>
      <c r="F30" s="4"/>
      <c r="G30" s="4"/>
      <c r="H30" s="4"/>
      <c r="I30" s="4"/>
    </row>
    <row r="31" spans="1:9" ht="15.75">
      <c r="A31" s="79" t="s">
        <v>26</v>
      </c>
      <c r="B31" s="79"/>
      <c r="C31" s="79"/>
      <c r="D31" s="79" t="s">
        <v>29</v>
      </c>
      <c r="E31" s="79"/>
      <c r="F31" s="79"/>
      <c r="G31" s="4"/>
      <c r="H31" s="79" t="s">
        <v>27</v>
      </c>
      <c r="I31" s="79"/>
    </row>
    <row r="32" spans="1:9" ht="15.75">
      <c r="A32" s="78" t="s">
        <v>25</v>
      </c>
      <c r="B32" s="78"/>
      <c r="C32" s="78"/>
      <c r="D32" s="78" t="s">
        <v>30</v>
      </c>
      <c r="E32" s="78"/>
      <c r="F32" s="78"/>
      <c r="G32" s="4"/>
      <c r="H32" s="78" t="s">
        <v>19</v>
      </c>
      <c r="I32" s="78"/>
    </row>
  </sheetData>
  <mergeCells count="25">
    <mergeCell ref="B18:C18"/>
    <mergeCell ref="B19:C19"/>
    <mergeCell ref="B13:C13"/>
    <mergeCell ref="B10:C10"/>
    <mergeCell ref="B2:I2"/>
    <mergeCell ref="B3:I3"/>
    <mergeCell ref="B4:I4"/>
    <mergeCell ref="B9:C9"/>
    <mergeCell ref="B14:C15"/>
    <mergeCell ref="B17:C17"/>
    <mergeCell ref="A6:A7"/>
    <mergeCell ref="B6:C7"/>
    <mergeCell ref="D6:D7"/>
    <mergeCell ref="E6:E7"/>
    <mergeCell ref="F6:F7"/>
    <mergeCell ref="A32:C32"/>
    <mergeCell ref="D32:F32"/>
    <mergeCell ref="H32:I32"/>
    <mergeCell ref="H26:I26"/>
    <mergeCell ref="A27:C27"/>
    <mergeCell ref="D27:F27"/>
    <mergeCell ref="H27:I27"/>
    <mergeCell ref="A31:C31"/>
    <mergeCell ref="D31:F31"/>
    <mergeCell ref="H31:I31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9" workbookViewId="0">
      <selection activeCell="C42" sqref="C42"/>
    </sheetView>
  </sheetViews>
  <sheetFormatPr defaultRowHeight="15"/>
  <cols>
    <col min="1" max="16384" width="9.140625" style="22"/>
  </cols>
  <sheetData/>
  <pageMargins left="0.70866141732283472" right="0.70866141732283472" top="0.43307086614173229" bottom="0.94488188976377963" header="0.31496062992125984" footer="0.31496062992125984"/>
  <pageSetup paperSize="9" scale="5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2018-11-05T03:43:31Z</cp:lastPrinted>
  <dcterms:created xsi:type="dcterms:W3CDTF">2012-03-21T04:38:16Z</dcterms:created>
  <dcterms:modified xsi:type="dcterms:W3CDTF">2018-12-05T05:21:32Z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