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opbox\TransDist\Booster\Xls\"/>
    </mc:Choice>
  </mc:AlternateContent>
  <xr:revisionPtr revIDLastSave="0" documentId="13_ncr:1_{362DDFD8-6599-477E-849D-210322C02F2A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AlDas Koneksi Inet Menara" sheetId="13" r:id="rId1"/>
    <sheet name="rab 2018" sheetId="8" r:id="rId2"/>
  </sheets>
  <definedNames>
    <definedName name="_xlnm.Print_Area" localSheetId="0">'AlDas Koneksi Inet Menara'!$C$1:$S$190</definedName>
    <definedName name="_xlnm.Print_Area" localSheetId="1">'rab 2018'!$A$2:$I$31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8" l="1"/>
  <c r="Q23" i="8" s="1"/>
  <c r="R23" i="8" s="1"/>
  <c r="S23" i="8" s="1"/>
  <c r="T23" i="8" s="1"/>
  <c r="U23" i="8" s="1"/>
  <c r="V23" i="8" s="1"/>
  <c r="W23" i="8" s="1"/>
  <c r="X23" i="8" s="1"/>
  <c r="A10" i="8" l="1"/>
  <c r="A11" i="8" s="1"/>
  <c r="K10" i="8"/>
  <c r="H10" i="8"/>
  <c r="H16" i="8"/>
  <c r="I17" i="8" s="1"/>
  <c r="K15" i="8"/>
  <c r="K12" i="8"/>
  <c r="H12" i="8"/>
  <c r="K11" i="8"/>
  <c r="H11" i="8"/>
  <c r="H9" i="8"/>
  <c r="A12" i="8" l="1"/>
  <c r="I14" i="8"/>
  <c r="I18" i="8" s="1"/>
  <c r="I21" i="8" s="1"/>
  <c r="I22" i="8" s="1"/>
  <c r="N23" i="8" s="1"/>
  <c r="W24" i="8" l="1"/>
  <c r="R24" i="8"/>
  <c r="Q24" i="8"/>
  <c r="P24" i="8"/>
  <c r="P25" i="8" s="1"/>
  <c r="P26" i="8" s="1"/>
  <c r="X24" i="8"/>
  <c r="V24" i="8"/>
  <c r="U24" i="8"/>
  <c r="T24" i="8"/>
  <c r="S24" i="8"/>
  <c r="S25" i="8" l="1"/>
  <c r="S26" i="8" s="1"/>
  <c r="U25" i="8"/>
  <c r="U26" i="8" s="1"/>
  <c r="U28" i="8" s="1"/>
  <c r="Q25" i="8"/>
  <c r="Q26" i="8" s="1"/>
  <c r="Q27" i="8" s="1"/>
  <c r="W25" i="8"/>
  <c r="W26" i="8" s="1"/>
  <c r="V25" i="8"/>
  <c r="V26" i="8" s="1"/>
  <c r="X25" i="8"/>
  <c r="X26" i="8" s="1"/>
  <c r="T25" i="8"/>
  <c r="T26" i="8" s="1"/>
  <c r="R25" i="8"/>
  <c r="R26" i="8" s="1"/>
  <c r="S28" i="8" l="1"/>
  <c r="P27" i="8"/>
  <c r="P29" i="8" s="1"/>
  <c r="Q28" i="8"/>
  <c r="Q29" i="8" s="1"/>
  <c r="U27" i="8"/>
  <c r="U29" i="8" s="1"/>
  <c r="T28" i="8"/>
  <c r="T27" i="8"/>
  <c r="V28" i="8"/>
  <c r="V27" i="8"/>
  <c r="R28" i="8"/>
  <c r="R27" i="8"/>
  <c r="X27" i="8"/>
  <c r="X28" i="8"/>
  <c r="W28" i="8"/>
  <c r="W27" i="8"/>
  <c r="S27" i="8"/>
  <c r="S29" i="8" s="1"/>
  <c r="W29" i="8" l="1"/>
  <c r="R29" i="8"/>
  <c r="V29" i="8"/>
  <c r="T29" i="8"/>
  <c r="X29" i="8"/>
  <c r="N31" i="8" l="1"/>
  <c r="B22" i="8" s="1"/>
</calcChain>
</file>

<file path=xl/sharedStrings.xml><?xml version="1.0" encoding="utf-8"?>
<sst xmlns="http://schemas.openxmlformats.org/spreadsheetml/2006/main" count="48" uniqueCount="41">
  <si>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</si>
  <si>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</si>
  <si>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</si>
  <si>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</si>
  <si>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</si>
  <si>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</si>
  <si>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</si>
  <si>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</si>
  <si>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</si>
  <si>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</si>
  <si>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</si>
  <si>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</si>
  <si>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</si>
  <si>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</si>
  <si>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</si>
  <si>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</si>
  <si>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</si>
  <si>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</si>
  <si>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</si>
  <si>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</si>
  <si>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</si>
  <si>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</si>
  <si>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</si>
  <si>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</si>
  <si>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>titik</t>
  </si>
  <si>
    <t xml:space="preserve">Terbilang : </t>
  </si>
  <si>
    <t>Kadiv. Perencanaan Air Minum</t>
  </si>
  <si>
    <t>Julfan Fadhli</t>
  </si>
  <si>
    <t xml:space="preserve">TP-LINK 300Mbps Wireless N Router TL-WR841ND </t>
  </si>
  <si>
    <t xml:space="preserve">TP-LINKUSB WIFI TL-WN821 </t>
  </si>
  <si>
    <t>roll</t>
  </si>
  <si>
    <t>Rupiah</t>
  </si>
  <si>
    <t>PERBAIKAN KONEKSI INTERNET SERVER SCADA</t>
  </si>
  <si>
    <t>Kadiv. Transmisi Distribusi</t>
  </si>
  <si>
    <t>Kabel STP Cat-6e Belden</t>
  </si>
  <si>
    <t>Jasa penarikan kabel, setting dan instalasi wireless akses point</t>
  </si>
  <si>
    <t>Asesoris pemasangan (fisher, stop kontak, kabel ties, RJ45, paku klem kabel)</t>
  </si>
  <si>
    <t>Medan,     April 2025</t>
  </si>
  <si>
    <t>Dedi Gusman</t>
  </si>
  <si>
    <t>Ali Ismail Siregar</t>
  </si>
  <si>
    <t>LOKASI: BOOSTER PUMP TUASAN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</si>
</sst>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5" x14ac:knownFonts="1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sz val="16"/>
      <color indexed="8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6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7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32" fillId="0" borderId="0"/>
    <xf numFmtId="0" fontId="27" fillId="0" borderId="0"/>
    <xf numFmtId="164" fontId="32" fillId="0" borderId="0" applyFont="0" applyFill="0" applyBorder="0" applyAlignment="0" applyProtection="0"/>
  </cellStyleXfs>
  <cellXfs count="92">
    <xf numFmtId="0" fontId="0" fillId="0" borderId="0" xfId="0"/>
    <xf numFmtId="165" fontId="18" fillId="0" borderId="0" xfId="28" applyFont="1"/>
    <xf numFmtId="0" fontId="21" fillId="0" borderId="0" xfId="0" applyFont="1"/>
    <xf numFmtId="165" fontId="19" fillId="0" borderId="0" xfId="0" applyNumberFormat="1" applyFont="1"/>
    <xf numFmtId="0" fontId="29" fillId="0" borderId="0" xfId="0" applyFo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166" fontId="21" fillId="0" borderId="11" xfId="28" applyNumberFormat="1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165" fontId="21" fillId="0" borderId="11" xfId="28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/>
    <xf numFmtId="165" fontId="21" fillId="0" borderId="10" xfId="28" applyFont="1" applyBorder="1"/>
    <xf numFmtId="165" fontId="19" fillId="0" borderId="10" xfId="28" applyFont="1" applyBorder="1"/>
    <xf numFmtId="165" fontId="21" fillId="0" borderId="0" xfId="28" applyFont="1" applyBorder="1" applyAlignment="1">
      <alignment horizontal="right"/>
    </xf>
    <xf numFmtId="0" fontId="21" fillId="0" borderId="19" xfId="0" applyFont="1" applyBorder="1"/>
    <xf numFmtId="165" fontId="21" fillId="0" borderId="0" xfId="28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9" fillId="0" borderId="13" xfId="0" applyFont="1" applyBorder="1"/>
    <xf numFmtId="0" fontId="19" fillId="0" borderId="10" xfId="0" applyFont="1" applyBorder="1"/>
    <xf numFmtId="0" fontId="25" fillId="0" borderId="0" xfId="0" applyFont="1"/>
    <xf numFmtId="165" fontId="26" fillId="0" borderId="11" xfId="0" applyNumberFormat="1" applyFont="1" applyBorder="1"/>
    <xf numFmtId="165" fontId="21" fillId="0" borderId="11" xfId="0" applyNumberFormat="1" applyFont="1" applyBorder="1"/>
    <xf numFmtId="165" fontId="19" fillId="0" borderId="11" xfId="28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Font="1" applyBorder="1"/>
    <xf numFmtId="165" fontId="21" fillId="0" borderId="11" xfId="28" quotePrefix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0" fillId="0" borderId="14" xfId="0" applyFont="1" applyBorder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19" fillId="0" borderId="0" xfId="0" applyFont="1" applyAlignment="1">
      <alignment horizontal="center"/>
    </xf>
    <xf numFmtId="165" fontId="30" fillId="0" borderId="0" xfId="28" applyFont="1" applyAlignment="1">
      <alignment vertical="top"/>
    </xf>
    <xf numFmtId="0" fontId="27" fillId="0" borderId="0" xfId="44"/>
    <xf numFmtId="164" fontId="34" fillId="24" borderId="0" xfId="45" applyFont="1" applyFill="1"/>
    <xf numFmtId="0" fontId="1" fillId="24" borderId="0" xfId="44" applyFont="1" applyFill="1"/>
    <xf numFmtId="0" fontId="34" fillId="24" borderId="0" xfId="44" applyFont="1" applyFill="1"/>
    <xf numFmtId="164" fontId="1" fillId="24" borderId="0" xfId="44" applyNumberFormat="1" applyFont="1" applyFill="1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33" fillId="0" borderId="19" xfId="43" applyFont="1" applyBorder="1" applyAlignment="1">
      <alignment horizontal="left" vertical="top" wrapText="1"/>
    </xf>
    <xf numFmtId="0" fontId="33" fillId="0" borderId="20" xfId="43" applyFont="1" applyBorder="1" applyAlignment="1">
      <alignment horizontal="left" vertical="top" wrapText="1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5" xr:uid="{00000000-0005-0000-0000-00001C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4" xr:uid="{00000000-0005-0000-0000-000027000000}"/>
    <cellStyle name="Normal_Sheet1" xfId="43" xr:uid="{00000000-0005-0000-0000-000028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133350</xdr:colOff>
      <xdr:row>37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19</xdr:col>
      <xdr:colOff>133350</xdr:colOff>
      <xdr:row>75</xdr:row>
      <xdr:rowOff>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7429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19</xdr:col>
      <xdr:colOff>133350</xdr:colOff>
      <xdr:row>113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14668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5390</xdr:row>
      <xdr:rowOff>9525</xdr:rowOff>
    </xdr:from>
    <xdr:to>
      <xdr:col>1</xdr:col>
      <xdr:colOff>593435</xdr:colOff>
      <xdr:row>5390</xdr:row>
      <xdr:rowOff>23891</xdr:rowOff>
    </xdr:to>
    <xdr:pic>
      <xdr:nvPicPr>
        <xdr:cNvPr id="2" name="Picture 1" descr="F:\foto2\siregar\tirtanadi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5479</xdr:row>
      <xdr:rowOff>161925</xdr:rowOff>
    </xdr:from>
    <xdr:to>
      <xdr:col>1</xdr:col>
      <xdr:colOff>541238</xdr:colOff>
      <xdr:row>5480</xdr:row>
      <xdr:rowOff>32271</xdr:rowOff>
    </xdr:to>
    <xdr:pic>
      <xdr:nvPicPr>
        <xdr:cNvPr id="3" name="Picture 3" descr="F:\foto2\siregar\tirtanadi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5534</xdr:row>
      <xdr:rowOff>0</xdr:rowOff>
    </xdr:from>
    <xdr:to>
      <xdr:col>1</xdr:col>
      <xdr:colOff>623534</xdr:colOff>
      <xdr:row>5534</xdr:row>
      <xdr:rowOff>23779</xdr:rowOff>
    </xdr:to>
    <xdr:pic>
      <xdr:nvPicPr>
        <xdr:cNvPr id="4" name="Picture 4" descr="F:\foto2\siregar\tirtanadi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5336</xdr:row>
      <xdr:rowOff>9525</xdr:rowOff>
    </xdr:from>
    <xdr:to>
      <xdr:col>1</xdr:col>
      <xdr:colOff>593435</xdr:colOff>
      <xdr:row>5336</xdr:row>
      <xdr:rowOff>24541</xdr:rowOff>
    </xdr:to>
    <xdr:pic>
      <xdr:nvPicPr>
        <xdr:cNvPr id="5" name="Picture 1" descr="F:\foto2\siregar\tirtanadi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5296</xdr:row>
      <xdr:rowOff>9525</xdr:rowOff>
    </xdr:from>
    <xdr:to>
      <xdr:col>1</xdr:col>
      <xdr:colOff>593435</xdr:colOff>
      <xdr:row>5296</xdr:row>
      <xdr:rowOff>24540</xdr:rowOff>
    </xdr:to>
    <xdr:pic>
      <xdr:nvPicPr>
        <xdr:cNvPr id="6" name="Picture 1" descr="F:\foto2\siregar\tirtanadi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5575</xdr:row>
      <xdr:rowOff>0</xdr:rowOff>
    </xdr:from>
    <xdr:to>
      <xdr:col>1</xdr:col>
      <xdr:colOff>474563</xdr:colOff>
      <xdr:row>5575</xdr:row>
      <xdr:rowOff>25034</xdr:rowOff>
    </xdr:to>
    <xdr:pic>
      <xdr:nvPicPr>
        <xdr:cNvPr id="7" name="Picture 4" descr="F:\foto2\siregar\tirtanadi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1083</xdr:row>
      <xdr:rowOff>180975</xdr:rowOff>
    </xdr:from>
    <xdr:to>
      <xdr:col>1</xdr:col>
      <xdr:colOff>4476750</xdr:colOff>
      <xdr:row>1086</xdr:row>
      <xdr:rowOff>190500</xdr:rowOff>
    </xdr:to>
    <xdr:pic>
      <xdr:nvPicPr>
        <xdr:cNvPr id="77372" name="Picture 2" descr="logo media format horizontal">
          <a:extLst>
            <a:ext uri="{FF2B5EF4-FFF2-40B4-BE49-F238E27FC236}">
              <a16:creationId xmlns:a16="http://schemas.microsoft.com/office/drawing/2014/main" id="{00000000-0008-0000-0100-00003C2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1119</xdr:row>
      <xdr:rowOff>180975</xdr:rowOff>
    </xdr:from>
    <xdr:to>
      <xdr:col>1</xdr:col>
      <xdr:colOff>4476750</xdr:colOff>
      <xdr:row>1122</xdr:row>
      <xdr:rowOff>190500</xdr:rowOff>
    </xdr:to>
    <xdr:pic>
      <xdr:nvPicPr>
        <xdr:cNvPr id="77374" name="Picture 2" descr="logo media format horizontal">
          <a:extLst>
            <a:ext uri="{FF2B5EF4-FFF2-40B4-BE49-F238E27FC236}">
              <a16:creationId xmlns:a16="http://schemas.microsoft.com/office/drawing/2014/main" id="{00000000-0008-0000-0100-00003E2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1191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7375" name="Picture 2" descr="logo media format horizontal">
          <a:extLst>
            <a:ext uri="{FF2B5EF4-FFF2-40B4-BE49-F238E27FC236}">
              <a16:creationId xmlns:a16="http://schemas.microsoft.com/office/drawing/2014/main" id="{00000000-0008-0000-0100-00003F2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1155</xdr:row>
      <xdr:rowOff>180975</xdr:rowOff>
    </xdr:from>
    <xdr:to>
      <xdr:col>1</xdr:col>
      <xdr:colOff>4476750</xdr:colOff>
      <xdr:row>1158</xdr:row>
      <xdr:rowOff>190500</xdr:rowOff>
    </xdr:to>
    <xdr:pic>
      <xdr:nvPicPr>
        <xdr:cNvPr id="77376" name="Picture 2" descr="logo media format horizontal">
          <a:extLst>
            <a:ext uri="{FF2B5EF4-FFF2-40B4-BE49-F238E27FC236}">
              <a16:creationId xmlns:a16="http://schemas.microsoft.com/office/drawing/2014/main" id="{00000000-0008-0000-0100-0000402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1230</xdr:row>
      <xdr:rowOff>72118</xdr:rowOff>
    </xdr:from>
    <xdr:to>
      <xdr:col>1</xdr:col>
      <xdr:colOff>3333751</xdr:colOff>
      <xdr:row>1231</xdr:row>
      <xdr:rowOff>140975</xdr:rowOff>
    </xdr:to>
    <xdr:pic>
      <xdr:nvPicPr>
        <xdr:cNvPr id="48" name="Picture 2" descr="logo media format horizontal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51" workbookViewId="0">
      <selection activeCell="A192" sqref="A192"/>
    </sheetView>
  </sheetViews>
  <sheetFormatPr defaultColWidth="9.08984375" defaultRowHeight="14.5" x14ac:dyDescent="0.35"/>
  <cols>
    <col min="1" max="16384" width="9.08984375" style="70"/>
  </cols>
  <sheetData/>
  <pageMargins left="0.70866141732283472" right="0.70866141732283472" top="0.63" bottom="0.71" header="0.31496062992125984" footer="0.31496062992125984"/>
  <pageSetup paperSize="9" scale="4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X31"/>
  <sheetViews>
    <sheetView tabSelected="1" topLeftCell="A16" zoomScale="70" zoomScaleNormal="70" workbookViewId="0">
      <selection sqref="A1:I31"/>
    </sheetView>
  </sheetViews>
  <sheetFormatPr defaultColWidth="9.08984375" defaultRowHeight="12" x14ac:dyDescent="0.3"/>
  <cols>
    <col min="1" max="1" width="4.54296875" style="1" customWidth="1"/>
    <col min="2" max="2" width="20" style="1" customWidth="1"/>
    <col min="3" max="3" width="25" style="1" customWidth="1"/>
    <col min="4" max="4" width="10" style="67" customWidth="1"/>
    <col min="5" max="5" width="8.54296875" style="1" customWidth="1"/>
    <col min="6" max="6" width="11" style="1" customWidth="1"/>
    <col min="7" max="7" width="15" style="1" customWidth="1"/>
    <col min="8" max="8" width="15.54296875" style="1" customWidth="1"/>
    <col min="9" max="9" width="16.54296875" style="1" customWidth="1"/>
    <col min="10" max="10" width="9.08984375" style="1" customWidth="1"/>
    <col min="11" max="11" width="17.453125" style="1" bestFit="1" customWidth="1"/>
    <col min="12" max="12" width="11.6328125" style="1" bestFit="1" customWidth="1"/>
    <col min="13" max="13" width="12.08984375" style="1" bestFit="1" customWidth="1"/>
    <col min="14" max="14" width="27.6328125" style="1" customWidth="1"/>
    <col min="15" max="15" width="3.36328125" style="1" customWidth="1"/>
    <col min="16" max="16" width="15.6328125" style="1" bestFit="1" customWidth="1"/>
    <col min="17" max="16384" width="9.08984375" style="1"/>
  </cols>
  <sheetData>
    <row r="2" spans="1:11" ht="33.5" x14ac:dyDescent="0.75">
      <c r="A2" s="4"/>
      <c r="B2" s="83" t="s">
        <v>21</v>
      </c>
      <c r="C2" s="83"/>
      <c r="D2" s="83"/>
      <c r="E2" s="83"/>
      <c r="F2" s="83"/>
      <c r="G2" s="83"/>
      <c r="H2" s="83"/>
      <c r="I2" s="83"/>
    </row>
    <row r="3" spans="1:11" ht="24.75" customHeight="1" x14ac:dyDescent="0.65">
      <c r="A3" s="4"/>
      <c r="B3" s="84" t="s">
        <v>32</v>
      </c>
      <c r="C3" s="84"/>
      <c r="D3" s="84"/>
      <c r="E3" s="84"/>
      <c r="F3" s="84"/>
      <c r="G3" s="84"/>
      <c r="H3" s="84"/>
      <c r="I3" s="84"/>
    </row>
    <row r="4" spans="1:11" ht="26" x14ac:dyDescent="0.6">
      <c r="A4" s="47"/>
      <c r="B4" s="85" t="s">
        <v>40</v>
      </c>
      <c r="C4" s="85"/>
      <c r="D4" s="85"/>
      <c r="E4" s="85"/>
      <c r="F4" s="85"/>
      <c r="G4" s="85"/>
      <c r="H4" s="85"/>
      <c r="I4" s="85"/>
    </row>
    <row r="5" spans="1:11" ht="15.5" x14ac:dyDescent="0.35">
      <c r="A5" s="68"/>
      <c r="B5" s="68"/>
      <c r="C5" s="68"/>
      <c r="D5" s="68"/>
      <c r="E5" s="68"/>
      <c r="F5" s="68"/>
      <c r="G5" s="68"/>
      <c r="H5" s="68"/>
      <c r="I5" s="68"/>
    </row>
    <row r="6" spans="1:11" ht="15.5" x14ac:dyDescent="0.35">
      <c r="A6" s="86" t="s">
        <v>0</v>
      </c>
      <c r="B6" s="88" t="s">
        <v>1</v>
      </c>
      <c r="C6" s="89"/>
      <c r="D6" s="86" t="s">
        <v>2</v>
      </c>
      <c r="E6" s="86" t="s">
        <v>3</v>
      </c>
      <c r="F6" s="86" t="s">
        <v>4</v>
      </c>
      <c r="G6" s="5" t="s">
        <v>5</v>
      </c>
      <c r="H6" s="5" t="s">
        <v>6</v>
      </c>
      <c r="I6" s="5" t="s">
        <v>7</v>
      </c>
    </row>
    <row r="7" spans="1:11" ht="15.5" x14ac:dyDescent="0.35">
      <c r="A7" s="87"/>
      <c r="B7" s="90"/>
      <c r="C7" s="91"/>
      <c r="D7" s="87"/>
      <c r="E7" s="87"/>
      <c r="F7" s="87"/>
      <c r="G7" s="6" t="s">
        <v>8</v>
      </c>
      <c r="H7" s="6" t="s">
        <v>8</v>
      </c>
      <c r="I7" s="6" t="s">
        <v>8</v>
      </c>
    </row>
    <row r="8" spans="1:11" ht="15.5" x14ac:dyDescent="0.35">
      <c r="A8" s="5" t="s">
        <v>9</v>
      </c>
      <c r="B8" s="62" t="s">
        <v>23</v>
      </c>
      <c r="C8" s="60"/>
      <c r="D8" s="51"/>
      <c r="E8" s="7"/>
      <c r="F8" s="7"/>
      <c r="G8" s="7"/>
      <c r="H8" s="8"/>
      <c r="I8" s="9"/>
    </row>
    <row r="9" spans="1:11" ht="15.5" x14ac:dyDescent="0.35">
      <c r="A9" s="11">
        <v>1</v>
      </c>
      <c r="B9" s="42" t="s">
        <v>34</v>
      </c>
      <c r="C9" s="61"/>
      <c r="D9" s="10">
        <v>1</v>
      </c>
      <c r="E9" s="11" t="s">
        <v>30</v>
      </c>
      <c r="F9" s="11" t="s">
        <v>10</v>
      </c>
      <c r="G9" s="20">
        <v>2400000</v>
      </c>
      <c r="H9" s="20">
        <f>G9*D9</f>
        <v>2400000</v>
      </c>
      <c r="I9" s="49"/>
    </row>
    <row r="10" spans="1:11" s="59" customFormat="1" ht="20.25" customHeight="1" x14ac:dyDescent="0.35">
      <c r="A10" s="55">
        <f>+A9+1</f>
        <v>2</v>
      </c>
      <c r="B10" s="81" t="s">
        <v>29</v>
      </c>
      <c r="C10" s="82"/>
      <c r="D10" s="56">
        <v>1</v>
      </c>
      <c r="E10" s="55" t="s">
        <v>22</v>
      </c>
      <c r="F10" s="55" t="s">
        <v>10</v>
      </c>
      <c r="G10" s="57">
        <v>150000</v>
      </c>
      <c r="H10" s="57">
        <f t="shared" ref="H10" si="0">+G10*D10</f>
        <v>150000</v>
      </c>
      <c r="I10" s="58"/>
      <c r="K10" s="69">
        <f>24*10*0.5</f>
        <v>120</v>
      </c>
    </row>
    <row r="11" spans="1:11" s="59" customFormat="1" ht="35.25" customHeight="1" x14ac:dyDescent="0.35">
      <c r="A11" s="55">
        <f>+A10+1</f>
        <v>3</v>
      </c>
      <c r="B11" s="81" t="s">
        <v>28</v>
      </c>
      <c r="C11" s="82"/>
      <c r="D11" s="56">
        <v>1</v>
      </c>
      <c r="E11" s="55" t="s">
        <v>22</v>
      </c>
      <c r="F11" s="55" t="s">
        <v>10</v>
      </c>
      <c r="G11" s="57">
        <v>180000</v>
      </c>
      <c r="H11" s="57">
        <f t="shared" ref="H11:H12" si="1">+G11*D11</f>
        <v>180000</v>
      </c>
      <c r="I11" s="58"/>
      <c r="K11" s="69">
        <f>24*10*0.5</f>
        <v>120</v>
      </c>
    </row>
    <row r="12" spans="1:11" s="59" customFormat="1" ht="18" customHeight="1" x14ac:dyDescent="0.35">
      <c r="A12" s="11">
        <f t="shared" ref="A12" si="2">+A11+1</f>
        <v>4</v>
      </c>
      <c r="B12" s="79" t="s">
        <v>36</v>
      </c>
      <c r="C12" s="80"/>
      <c r="D12" s="56">
        <v>1</v>
      </c>
      <c r="E12" s="55" t="s">
        <v>20</v>
      </c>
      <c r="F12" s="55" t="s">
        <v>10</v>
      </c>
      <c r="G12" s="57">
        <v>300000</v>
      </c>
      <c r="H12" s="57">
        <f t="shared" si="1"/>
        <v>300000</v>
      </c>
      <c r="I12" s="58"/>
      <c r="K12" s="59">
        <f>24*3*2</f>
        <v>144</v>
      </c>
    </row>
    <row r="13" spans="1:11" s="59" customFormat="1" ht="18" customHeight="1" x14ac:dyDescent="0.35">
      <c r="A13" s="11"/>
      <c r="B13" s="79"/>
      <c r="C13" s="80"/>
      <c r="D13" s="56"/>
      <c r="E13" s="55"/>
      <c r="F13" s="55"/>
      <c r="G13" s="57"/>
      <c r="H13" s="57"/>
      <c r="I13" s="58"/>
    </row>
    <row r="14" spans="1:11" ht="15.5" x14ac:dyDescent="0.35">
      <c r="A14" s="38"/>
      <c r="B14" s="42"/>
      <c r="C14" s="61"/>
      <c r="D14" s="13"/>
      <c r="E14" s="11"/>
      <c r="F14" s="11"/>
      <c r="G14" s="12"/>
      <c r="H14" s="39"/>
      <c r="I14" s="40">
        <f>SUM(H9:H14)</f>
        <v>3030000</v>
      </c>
    </row>
    <row r="15" spans="1:11" ht="15.5" x14ac:dyDescent="0.35">
      <c r="A15" s="17" t="s">
        <v>11</v>
      </c>
      <c r="B15" s="62" t="s">
        <v>12</v>
      </c>
      <c r="C15" s="60"/>
      <c r="D15" s="51"/>
      <c r="E15" s="52"/>
      <c r="F15" s="52"/>
      <c r="G15" s="53"/>
      <c r="H15" s="12"/>
      <c r="I15" s="50"/>
      <c r="K15" s="1">
        <f>21*3*2</f>
        <v>126</v>
      </c>
    </row>
    <row r="16" spans="1:11" s="59" customFormat="1" ht="36" customHeight="1" x14ac:dyDescent="0.35">
      <c r="A16" s="75">
        <v>1</v>
      </c>
      <c r="B16" s="79" t="s">
        <v>35</v>
      </c>
      <c r="C16" s="80"/>
      <c r="D16" s="56">
        <v>1</v>
      </c>
      <c r="E16" s="55" t="s">
        <v>24</v>
      </c>
      <c r="F16" s="55" t="s">
        <v>20</v>
      </c>
      <c r="G16" s="76">
        <v>500000</v>
      </c>
      <c r="H16" s="76">
        <f>G16*D16</f>
        <v>500000</v>
      </c>
      <c r="I16" s="58"/>
    </row>
    <row r="17" spans="1:24" ht="15.5" x14ac:dyDescent="0.35">
      <c r="A17" s="19"/>
      <c r="B17" s="23"/>
      <c r="C17" s="61"/>
      <c r="D17" s="20"/>
      <c r="E17" s="11"/>
      <c r="F17" s="11"/>
      <c r="G17" s="18"/>
      <c r="H17" s="18"/>
      <c r="I17" s="33">
        <f>SUM(H16:H16)</f>
        <v>500000</v>
      </c>
    </row>
    <row r="18" spans="1:24" ht="15.5" x14ac:dyDescent="0.35">
      <c r="A18" s="21"/>
      <c r="B18" s="14"/>
      <c r="C18" s="14"/>
      <c r="D18" s="64"/>
      <c r="E18" s="22"/>
      <c r="F18" s="35"/>
      <c r="G18" s="35" t="s">
        <v>13</v>
      </c>
      <c r="H18" s="37"/>
      <c r="I18" s="34">
        <f>I14+I17</f>
        <v>3530000</v>
      </c>
    </row>
    <row r="19" spans="1:24" ht="15.5" x14ac:dyDescent="0.35">
      <c r="A19" s="42"/>
      <c r="B19" s="2"/>
      <c r="C19" s="2"/>
      <c r="D19" s="43"/>
      <c r="E19" s="43"/>
      <c r="F19" s="44"/>
      <c r="G19" s="41"/>
      <c r="H19" s="48"/>
      <c r="I19" s="54"/>
    </row>
    <row r="20" spans="1:24" ht="15.5" x14ac:dyDescent="0.35">
      <c r="A20" s="23"/>
      <c r="B20" s="24"/>
      <c r="C20" s="24"/>
      <c r="D20" s="15"/>
      <c r="E20" s="15"/>
      <c r="F20" s="16"/>
      <c r="G20" s="36"/>
      <c r="H20" s="25"/>
      <c r="I20" s="40"/>
    </row>
    <row r="21" spans="1:24" ht="15.5" x14ac:dyDescent="0.35">
      <c r="A21" s="26"/>
      <c r="B21" s="27" t="s">
        <v>25</v>
      </c>
      <c r="C21" s="27"/>
      <c r="D21" s="65"/>
      <c r="E21" s="27"/>
      <c r="F21" s="27"/>
      <c r="G21" s="28"/>
      <c r="H21" s="45" t="s">
        <v>14</v>
      </c>
      <c r="I21" s="8">
        <f>I18</f>
        <v>3530000</v>
      </c>
    </row>
    <row r="22" spans="1:24" ht="15.5" x14ac:dyDescent="0.35">
      <c r="A22" s="29"/>
      <c r="B22" s="63" t="str">
        <f>+N31</f>
        <v>Tiga Juta Lima Ratus Tiga Puluh  Ribu Rupiah</v>
      </c>
      <c r="C22" s="30"/>
      <c r="D22" s="66"/>
      <c r="E22" s="31"/>
      <c r="F22" s="31"/>
      <c r="G22" s="32"/>
      <c r="H22" s="46" t="s">
        <v>15</v>
      </c>
      <c r="I22" s="33">
        <f>ROUND(I21,-3)</f>
        <v>3530000</v>
      </c>
    </row>
    <row r="23" spans="1:24" ht="15.5" x14ac:dyDescent="0.35">
      <c r="A23" s="2"/>
      <c r="B23" s="2"/>
      <c r="C23" s="2"/>
      <c r="D23" s="44"/>
      <c r="E23" s="2"/>
      <c r="F23" s="2"/>
      <c r="G23" s="2"/>
      <c r="H23" s="2"/>
      <c r="I23" s="3"/>
      <c r="N23" s="71">
        <f>+I22</f>
        <v>3530000</v>
      </c>
      <c r="O23" s="72">
        <v>1</v>
      </c>
      <c r="P23" s="72">
        <f>+O23*10</f>
        <v>10</v>
      </c>
      <c r="Q23" s="72">
        <f t="shared" ref="Q23:X23" si="3">+P23*10</f>
        <v>100</v>
      </c>
      <c r="R23" s="72">
        <f t="shared" si="3"/>
        <v>1000</v>
      </c>
      <c r="S23" s="72">
        <f t="shared" si="3"/>
        <v>10000</v>
      </c>
      <c r="T23" s="72">
        <f t="shared" si="3"/>
        <v>100000</v>
      </c>
      <c r="U23" s="72">
        <f t="shared" si="3"/>
        <v>1000000</v>
      </c>
      <c r="V23" s="72">
        <f t="shared" si="3"/>
        <v>10000000</v>
      </c>
      <c r="W23" s="72">
        <f t="shared" si="3"/>
        <v>100000000</v>
      </c>
      <c r="X23" s="72">
        <f t="shared" si="3"/>
        <v>1000000000</v>
      </c>
    </row>
    <row r="24" spans="1:24" ht="15.5" x14ac:dyDescent="0.35">
      <c r="A24" s="2"/>
      <c r="B24" s="2"/>
      <c r="C24" s="2"/>
      <c r="D24" s="44"/>
      <c r="E24" s="2"/>
      <c r="F24" s="2"/>
      <c r="G24" s="2"/>
      <c r="H24" s="78" t="s">
        <v>37</v>
      </c>
      <c r="I24" s="78"/>
      <c r="N24" s="73" t="s">
        <v>31</v>
      </c>
      <c r="O24" s="72">
        <v>0</v>
      </c>
      <c r="P24" s="74">
        <f>MOD(N23,P23)</f>
        <v>0</v>
      </c>
      <c r="Q24" s="74">
        <f>MOD(N23,Q23)</f>
        <v>0</v>
      </c>
      <c r="R24" s="74">
        <f>MOD(N23,R23)</f>
        <v>0</v>
      </c>
      <c r="S24" s="74">
        <f>MOD(N23,S23)</f>
        <v>0</v>
      </c>
      <c r="T24" s="74">
        <f>MOD(N23,T23)</f>
        <v>30000</v>
      </c>
      <c r="U24" s="74">
        <f>MOD(N23,U23)</f>
        <v>530000</v>
      </c>
      <c r="V24" s="74">
        <f>MOD(N23,V23)</f>
        <v>3530000</v>
      </c>
      <c r="W24" s="74">
        <f>MOD(N23,W23)</f>
        <v>3530000</v>
      </c>
      <c r="X24" s="74">
        <f>MOD(N23,X23)</f>
        <v>3530000</v>
      </c>
    </row>
    <row r="25" spans="1:24" ht="15.5" x14ac:dyDescent="0.35">
      <c r="A25" s="78" t="s">
        <v>16</v>
      </c>
      <c r="B25" s="78"/>
      <c r="C25" s="78"/>
      <c r="D25" s="78" t="s">
        <v>17</v>
      </c>
      <c r="E25" s="78"/>
      <c r="F25" s="78"/>
      <c r="G25" s="2"/>
      <c r="H25" s="78" t="s">
        <v>18</v>
      </c>
      <c r="I25" s="78"/>
      <c r="N25" s="72"/>
      <c r="O25" s="72"/>
      <c r="P25" s="72">
        <f t="shared" ref="P25:U25" si="4">+P24-O24</f>
        <v>0</v>
      </c>
      <c r="Q25" s="72">
        <f t="shared" si="4"/>
        <v>0</v>
      </c>
      <c r="R25" s="72">
        <f t="shared" si="4"/>
        <v>0</v>
      </c>
      <c r="S25" s="72">
        <f t="shared" si="4"/>
        <v>0</v>
      </c>
      <c r="T25" s="72">
        <f t="shared" si="4"/>
        <v>30000</v>
      </c>
      <c r="U25" s="72">
        <f t="shared" si="4"/>
        <v>500000</v>
      </c>
      <c r="V25" s="72">
        <f>+V24-U24</f>
        <v>3000000</v>
      </c>
      <c r="W25" s="72">
        <f t="shared" ref="W25:X25" si="5">+W24-V24</f>
        <v>0</v>
      </c>
      <c r="X25" s="72">
        <f t="shared" si="5"/>
        <v>0</v>
      </c>
    </row>
    <row r="26" spans="1:24" ht="15.5" x14ac:dyDescent="0.35">
      <c r="A26" s="2"/>
      <c r="B26" s="2"/>
      <c r="C26" s="2"/>
      <c r="D26" s="44"/>
      <c r="E26" s="2"/>
      <c r="F26" s="2"/>
      <c r="G26" s="2"/>
      <c r="H26" s="2"/>
      <c r="I26" s="2"/>
      <c r="N26" s="72"/>
      <c r="O26" s="72"/>
      <c r="P26" s="72">
        <f t="shared" ref="P26:U26" si="6">+P25*10/P23</f>
        <v>0</v>
      </c>
      <c r="Q26" s="72">
        <f t="shared" si="6"/>
        <v>0</v>
      </c>
      <c r="R26" s="72">
        <f t="shared" si="6"/>
        <v>0</v>
      </c>
      <c r="S26" s="72">
        <f t="shared" si="6"/>
        <v>0</v>
      </c>
      <c r="T26" s="72">
        <f t="shared" si="6"/>
        <v>3</v>
      </c>
      <c r="U26" s="72">
        <f t="shared" si="6"/>
        <v>5</v>
      </c>
      <c r="V26" s="72">
        <f>+V25*10/V23</f>
        <v>3</v>
      </c>
      <c r="W26" s="72">
        <f t="shared" ref="W26:X26" si="7">+W25*10/W23</f>
        <v>0</v>
      </c>
      <c r="X26" s="72">
        <f t="shared" si="7"/>
        <v>0</v>
      </c>
    </row>
    <row r="27" spans="1:24" ht="15.5" x14ac:dyDescent="0.35">
      <c r="A27" s="2"/>
      <c r="B27" s="2"/>
      <c r="C27" s="2"/>
      <c r="D27" s="44"/>
      <c r="E27" s="2"/>
      <c r="F27" s="2"/>
      <c r="G27" s="2"/>
      <c r="H27" s="2"/>
      <c r="I27" s="2"/>
      <c r="N27" s="72"/>
      <c r="O27" s="72"/>
      <c r="P27" s="72" t="str">
        <f>IF(AND(P26&gt;0,Q26&lt;&gt;1),CHOOSE(P26,"satu","dua","tiga","empat","lima","enam","tujuh","delapan","sembilan"),"")</f>
        <v/>
      </c>
      <c r="Q27" s="72" t="str">
        <f>IF(Q26&gt;0,CHOOSE(Q26,CHOOSE(P26+1,"se","se","dua","tiga","empat","lima","enam","tujuh","delapan","sembilan"),"dua","tiga","empat","lima","enam","tujuh","delapan","sembilan"),"")</f>
        <v/>
      </c>
      <c r="R27" s="72" t="str">
        <f>IF(R26&gt;0,CHOOSE(R26,"se","dua","tiga","empat","lima","enam","tujuh","delapan","sembilan"),"")</f>
        <v/>
      </c>
      <c r="S27" s="72" t="str">
        <f>IF(AND(S26&gt;0,T26&lt;&gt;1),CHOOSE(S26,"satu","dua","tiga","empat","lima","enam","tujuh","delapan","sembilan"),"")</f>
        <v/>
      </c>
      <c r="T27" s="72" t="str">
        <f>IF(T26&gt;0,CHOOSE(T26,CHOOSE(S26+1,"se","se","dua","tiga","empat","lima","enam","tujuh","delapan","sembilan"),"dua","tiga","empat","lima","enam","tujuh","delapan","sembilan"),"")</f>
        <v>tiga</v>
      </c>
      <c r="U27" s="72" t="str">
        <f>IF(U26&gt;0,CHOOSE(U26,"se","dua","tiga","empat","lima","enam","tujuh","delapan","sembilan"),"")</f>
        <v>lima</v>
      </c>
      <c r="V27" s="72" t="str">
        <f>IF(AND(V26&gt;0,W26&lt;&gt;1),CHOOSE(V26,"satu","dua","tiga","empat","lima","enam","tujuh","delapan","sembilan"),"")</f>
        <v>tiga</v>
      </c>
      <c r="W27" s="72" t="str">
        <f>IF(W26&gt;0,CHOOSE(W26,CHOOSE(V26+1,"","se","dua","tiga","empat","lima","enam","tujuh","delapan","sembilan"),"dua","tiga","empat","lima","enam","tujuh","delapan","sembilan"),"")</f>
        <v/>
      </c>
      <c r="X27" s="72" t="str">
        <f>IF(X26&gt;0,CHOOSE(X26,"se","dua","tiga","empat","lima","enam","tujuh","delapan","sembilan"),"")</f>
        <v/>
      </c>
    </row>
    <row r="28" spans="1:24" ht="15.5" x14ac:dyDescent="0.35">
      <c r="A28" s="2"/>
      <c r="B28" s="2"/>
      <c r="C28" s="2"/>
      <c r="D28" s="44"/>
      <c r="E28" s="2"/>
      <c r="F28" s="2"/>
      <c r="G28" s="2"/>
      <c r="H28" s="2"/>
      <c r="I28" s="2"/>
      <c r="N28" s="72"/>
      <c r="O28" s="72"/>
      <c r="P28" s="72"/>
      <c r="Q28" s="72" t="str">
        <f>IF(Q26&gt;0,IF(AND(Q26=1,P26&gt;0)," belas "," puluh "),"")</f>
        <v/>
      </c>
      <c r="R28" s="72" t="str">
        <f>IF(R26&gt;0," ratus ","")</f>
        <v/>
      </c>
      <c r="S28" s="72" t="str">
        <f>IF(SUM(S26,U26)&gt;0," ribu ","")</f>
        <v xml:space="preserve"> ribu </v>
      </c>
      <c r="T28" s="72" t="str">
        <f>IF(T26&gt;0,IF(AND(T26=1,S26&gt;0)," belas "," puluh "),"")</f>
        <v xml:space="preserve"> puluh </v>
      </c>
      <c r="U28" s="72" t="str">
        <f>IF(U26&gt;0," ratus ","")</f>
        <v xml:space="preserve"> ratus </v>
      </c>
      <c r="V28" s="72" t="str">
        <f>IF(SUM(V26,X26)&gt;0," juta ","")</f>
        <v xml:space="preserve"> juta </v>
      </c>
      <c r="W28" s="72" t="str">
        <f>IF(W26&gt;0,IF(AND(W26=1,V26&gt;0)," belas "," puluh "),"")</f>
        <v/>
      </c>
      <c r="X28" s="72" t="str">
        <f>IF(X26&gt;0," ratus ","")</f>
        <v/>
      </c>
    </row>
    <row r="29" spans="1:24" ht="15.5" x14ac:dyDescent="0.35">
      <c r="A29" s="77" t="s">
        <v>39</v>
      </c>
      <c r="B29" s="77"/>
      <c r="C29" s="77"/>
      <c r="D29" s="77" t="s">
        <v>38</v>
      </c>
      <c r="E29" s="77"/>
      <c r="F29" s="77"/>
      <c r="G29" s="2"/>
      <c r="H29" s="77" t="s">
        <v>27</v>
      </c>
      <c r="I29" s="77"/>
      <c r="N29" s="72"/>
      <c r="O29" s="72"/>
      <c r="P29" s="72" t="str">
        <f>CONCATENATE(P27,P22)</f>
        <v/>
      </c>
      <c r="Q29" s="72" t="str">
        <f t="shared" ref="Q29:X29" si="8">CONCATENATE(Q27,Q28)</f>
        <v/>
      </c>
      <c r="R29" s="72" t="str">
        <f t="shared" si="8"/>
        <v/>
      </c>
      <c r="S29" s="72" t="str">
        <f t="shared" si="8"/>
        <v xml:space="preserve"> ribu </v>
      </c>
      <c r="T29" s="72" t="str">
        <f t="shared" si="8"/>
        <v xml:space="preserve">tiga puluh </v>
      </c>
      <c r="U29" s="72" t="str">
        <f t="shared" si="8"/>
        <v xml:space="preserve">lima ratus </v>
      </c>
      <c r="V29" s="72" t="str">
        <f t="shared" si="8"/>
        <v xml:space="preserve">tiga juta </v>
      </c>
      <c r="W29" s="72" t="str">
        <f t="shared" si="8"/>
        <v/>
      </c>
      <c r="X29" s="72" t="str">
        <f t="shared" si="8"/>
        <v/>
      </c>
    </row>
    <row r="30" spans="1:24" ht="15.5" x14ac:dyDescent="0.35">
      <c r="A30" s="78" t="s">
        <v>26</v>
      </c>
      <c r="B30" s="78"/>
      <c r="C30" s="78"/>
      <c r="D30" s="78" t="s">
        <v>33</v>
      </c>
      <c r="E30" s="78"/>
      <c r="F30" s="78"/>
      <c r="G30" s="2"/>
      <c r="H30" s="78" t="s">
        <v>19</v>
      </c>
      <c r="I30" s="78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1:24" ht="14.5" x14ac:dyDescent="0.35">
      <c r="N31" s="73" t="str">
        <f>PROPER(CONCATENATE(X29,W29,V29,U29,T29,S29,R29,Q29,P29,N24))</f>
        <v>Tiga Juta Lima Ratus Tiga Puluh  Ribu Rupiah</v>
      </c>
      <c r="O31" s="72"/>
      <c r="P31" s="72"/>
      <c r="Q31" s="72"/>
      <c r="R31" s="72"/>
      <c r="S31" s="72"/>
      <c r="T31" s="72"/>
      <c r="U31" s="72"/>
      <c r="V31" s="72"/>
      <c r="W31" s="72"/>
      <c r="X31" s="72"/>
    </row>
  </sheetData>
  <mergeCells count="22">
    <mergeCell ref="B11:C11"/>
    <mergeCell ref="B2:I2"/>
    <mergeCell ref="B3:I3"/>
    <mergeCell ref="B4:I4"/>
    <mergeCell ref="A6:A7"/>
    <mergeCell ref="B6:C7"/>
    <mergeCell ref="D6:D7"/>
    <mergeCell ref="E6:E7"/>
    <mergeCell ref="F6:F7"/>
    <mergeCell ref="B10:C10"/>
    <mergeCell ref="H24:I24"/>
    <mergeCell ref="A25:C25"/>
    <mergeCell ref="D25:F25"/>
    <mergeCell ref="H25:I25"/>
    <mergeCell ref="B12:C13"/>
    <mergeCell ref="B16:C16"/>
    <mergeCell ref="A29:C29"/>
    <mergeCell ref="D29:F29"/>
    <mergeCell ref="H29:I29"/>
    <mergeCell ref="A30:C30"/>
    <mergeCell ref="D30:F30"/>
    <mergeCell ref="H30:I30"/>
  </mergeCells>
  <printOptions horizontalCentered="1"/>
  <pageMargins left="0.43" right="0.63" top="0.82" bottom="0.55118110236220474" header="1.7716535433070868" footer="0.74803149606299213"/>
  <pageSetup paperSize="5" scale="75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 Koneksi Inet Menara</vt:lpstr>
      <vt:lpstr>rab 2018</vt:lpstr>
      <vt:lpstr>'AlDas Koneksi Inet Menara'!Print_Area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NXKDMSN0063320@outlook.com</cp:lastModifiedBy>
  <cp:revision/>
  <cp:lastPrinted>2025-04-25T00:34:36Z</cp:lastPrinted>
  <dcterms:created xsi:type="dcterms:W3CDTF">2012-03-21T04:38:16Z</dcterms:created>
  <dcterms:modified xsi:type="dcterms:W3CDTF">2025-04-25T00:34:52Z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