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2018'!$A$2:$I$29</definedName>
  </definedNames>
  <calcPr calcId="124519"/>
</workbook>
</file>

<file path=xl/calcChain.xml><?xml version="1.0" encoding="utf-8"?>
<calcChain xmlns="http://schemas.openxmlformats.org/spreadsheetml/2006/main">
  <c r="B20" i="8"/>
  <c r="N29"/>
  <c r="V30" s="1"/>
  <c r="R29"/>
  <c r="S29" s="1"/>
  <c r="T29" s="1"/>
  <c r="U29" s="1"/>
  <c r="V29" s="1"/>
  <c r="W29" s="1"/>
  <c r="X29" s="1"/>
  <c r="Q29"/>
  <c r="P29"/>
  <c r="V31" l="1"/>
  <c r="V32" s="1"/>
  <c r="Q30"/>
  <c r="U30"/>
  <c r="P30"/>
  <c r="P31" s="1"/>
  <c r="P32" s="1"/>
  <c r="T30"/>
  <c r="T31" s="1"/>
  <c r="T32" s="1"/>
  <c r="X30"/>
  <c r="S30"/>
  <c r="W30"/>
  <c r="W31" s="1"/>
  <c r="W32" s="1"/>
  <c r="R30"/>
  <c r="R31" s="1"/>
  <c r="R32" s="1"/>
  <c r="W34" l="1"/>
  <c r="W33"/>
  <c r="R34"/>
  <c r="R33"/>
  <c r="R35" s="1"/>
  <c r="T33"/>
  <c r="V33"/>
  <c r="X31"/>
  <c r="X32" s="1"/>
  <c r="Q31"/>
  <c r="Q32" s="1"/>
  <c r="P33" s="1"/>
  <c r="P35" s="1"/>
  <c r="S31"/>
  <c r="S32" s="1"/>
  <c r="U31"/>
  <c r="U32" s="1"/>
  <c r="S34" l="1"/>
  <c r="S33"/>
  <c r="U34"/>
  <c r="U33"/>
  <c r="U35" s="1"/>
  <c r="X34"/>
  <c r="X33"/>
  <c r="Q34"/>
  <c r="Q33"/>
  <c r="Q35" s="1"/>
  <c r="T34"/>
  <c r="T35" s="1"/>
  <c r="W35"/>
  <c r="V34"/>
  <c r="V35" s="1"/>
  <c r="X35" l="1"/>
  <c r="N37" s="1"/>
  <c r="S35"/>
  <c r="H14" l="1"/>
  <c r="I15" s="1"/>
  <c r="K13"/>
  <c r="K10"/>
  <c r="H10"/>
  <c r="M9"/>
  <c r="H9"/>
  <c r="I12" l="1"/>
  <c r="I16" s="1"/>
  <c r="I19" s="1"/>
  <c r="I20" s="1"/>
</calcChain>
</file>

<file path=xl/sharedStrings.xml><?xml version="1.0" encoding="utf-8"?>
<sst xmlns="http://schemas.openxmlformats.org/spreadsheetml/2006/main" count="42" uniqueCount="37">
  <si>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</si>
  <si>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</si>
  <si>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</si>
  <si>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</si>
  <si>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</si>
  <si>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</si>
  <si>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</si>
  <si>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</si>
  <si>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</si>
  <si>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</si>
  <si>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</si>
  <si>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</si>
  <si>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</si>
  <si>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</si>
  <si>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</si>
  <si>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</si>
  <si>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</si>
  <si>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</si>
  <si>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</si>
  <si>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</si>
  <si>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</si>
  <si>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</si>
  <si>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</si>
  <si>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</si>
  <si>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</si>
  <si>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Pressure Transmitter Pulsar 726
Out : 4 -20 mA
Cable : 20 m
range : 0 - 1 bar</t>
  </si>
  <si>
    <t>Pemasangan sensor di lokasi, perakitan power supply pada box panel, setting dan kalibrasi</t>
  </si>
  <si>
    <t>Asesoris pemasangan (fisher, kabel ties, paku klem kabel, isolasi scotch)</t>
  </si>
  <si>
    <t>Nurleli</t>
  </si>
  <si>
    <t>Rupiah</t>
  </si>
  <si>
    <t>Julfan Fadhli</t>
  </si>
  <si>
    <t>Kabid. Ops Pompa</t>
  </si>
  <si>
    <t>PERBAIKAN PERANGKAT WATERLEVEL RESERVOIR II</t>
  </si>
  <si>
    <t>LOKASI: BOOSTER PUMP TUASAN</t>
  </si>
  <si>
    <t>Muhri Fepri Iswanto</t>
  </si>
  <si>
    <t>Kadiv. Transmisi Distribusi</t>
  </si>
  <si>
    <t>Medan,         Januari 2022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</si>
</sst>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3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7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7" fillId="0" borderId="0"/>
    <xf numFmtId="164" fontId="31" fillId="0" borderId="0" applyFont="0" applyFill="0" applyBorder="0" applyAlignment="0" applyProtection="0"/>
  </cellStyleXfs>
  <cellXfs count="93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9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165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165" fontId="22" fillId="0" borderId="10" xfId="0" applyNumberFormat="1" applyFont="1" applyBorder="1"/>
    <xf numFmtId="165" fontId="23" fillId="0" borderId="14" xfId="28" applyFont="1" applyBorder="1" applyAlignment="1">
      <alignment vertical="center"/>
    </xf>
    <xf numFmtId="165" fontId="23" fillId="0" borderId="12" xfId="28" applyFont="1" applyBorder="1" applyAlignment="1">
      <alignment vertical="center"/>
    </xf>
    <xf numFmtId="165" fontId="23" fillId="0" borderId="15" xfId="28" applyFont="1" applyBorder="1" applyAlignment="1">
      <alignment vertical="center"/>
    </xf>
    <xf numFmtId="165" fontId="23" fillId="0" borderId="16" xfId="28" applyFont="1" applyBorder="1" applyAlignment="1">
      <alignment vertical="center"/>
    </xf>
    <xf numFmtId="165" fontId="24" fillId="0" borderId="17" xfId="28" applyFont="1" applyBorder="1" applyAlignment="1">
      <alignment horizontal="center" vertical="center"/>
    </xf>
    <xf numFmtId="165" fontId="23" fillId="0" borderId="17" xfId="28" applyFont="1" applyBorder="1" applyAlignment="1">
      <alignment vertical="center"/>
    </xf>
    <xf numFmtId="165" fontId="23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165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165" fontId="21" fillId="0" borderId="0" xfId="28" applyFont="1" applyBorder="1" applyAlignment="1">
      <alignment horizontal="right"/>
    </xf>
    <xf numFmtId="0" fontId="21" fillId="0" borderId="19" xfId="0" applyFont="1" applyBorder="1"/>
    <xf numFmtId="0" fontId="21" fillId="0" borderId="0" xfId="0" applyFont="1" applyBorder="1" applyAlignment="1"/>
    <xf numFmtId="165" fontId="21" fillId="0" borderId="0" xfId="28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165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165" fontId="26" fillId="0" borderId="11" xfId="0" applyNumberFormat="1" applyFont="1" applyBorder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165" fontId="21" fillId="0" borderId="11" xfId="28" quotePrefix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3" fillId="0" borderId="12" xfId="28" applyFont="1" applyBorder="1" applyAlignment="1">
      <alignment horizontal="center" vertical="center"/>
    </xf>
    <xf numFmtId="165" fontId="23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7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164" fontId="32" fillId="24" borderId="0" xfId="44" applyFont="1" applyFill="1"/>
    <xf numFmtId="0" fontId="1" fillId="24" borderId="0" xfId="43" applyFont="1" applyFill="1" applyAlignment="1"/>
    <xf numFmtId="0" fontId="32" fillId="24" borderId="0" xfId="43" applyFont="1" applyFill="1" applyAlignment="1"/>
    <xf numFmtId="164" fontId="1" fillId="24" borderId="0" xfId="43" applyNumberFormat="1" applyFont="1" applyFill="1" applyAlignment="1"/>
    <xf numFmtId="0" fontId="30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5388</xdr:row>
      <xdr:rowOff>9525</xdr:rowOff>
    </xdr:from>
    <xdr:to>
      <xdr:col>1</xdr:col>
      <xdr:colOff>593435</xdr:colOff>
      <xdr:row>5388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5477</xdr:row>
      <xdr:rowOff>161925</xdr:rowOff>
    </xdr:from>
    <xdr:to>
      <xdr:col>1</xdr:col>
      <xdr:colOff>541238</xdr:colOff>
      <xdr:row>5478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5532</xdr:row>
      <xdr:rowOff>0</xdr:rowOff>
    </xdr:from>
    <xdr:to>
      <xdr:col>1</xdr:col>
      <xdr:colOff>623534</xdr:colOff>
      <xdr:row>5532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5334</xdr:row>
      <xdr:rowOff>9525</xdr:rowOff>
    </xdr:from>
    <xdr:to>
      <xdr:col>1</xdr:col>
      <xdr:colOff>593435</xdr:colOff>
      <xdr:row>5334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5294</xdr:row>
      <xdr:rowOff>9525</xdr:rowOff>
    </xdr:from>
    <xdr:to>
      <xdr:col>1</xdr:col>
      <xdr:colOff>593435</xdr:colOff>
      <xdr:row>5294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5573</xdr:row>
      <xdr:rowOff>0</xdr:rowOff>
    </xdr:from>
    <xdr:to>
      <xdr:col>1</xdr:col>
      <xdr:colOff>474563</xdr:colOff>
      <xdr:row>5573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1081</xdr:row>
      <xdr:rowOff>180975</xdr:rowOff>
    </xdr:from>
    <xdr:to>
      <xdr:col>1</xdr:col>
      <xdr:colOff>4476750</xdr:colOff>
      <xdr:row>1084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1117</xdr:row>
      <xdr:rowOff>180975</xdr:rowOff>
    </xdr:from>
    <xdr:to>
      <xdr:col>1</xdr:col>
      <xdr:colOff>4476750</xdr:colOff>
      <xdr:row>1120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1189</xdr:row>
      <xdr:rowOff>180975</xdr:rowOff>
    </xdr:from>
    <xdr:to>
      <xdr:col>1</xdr:col>
      <xdr:colOff>4476750</xdr:colOff>
      <xdr:row>1192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1153</xdr:row>
      <xdr:rowOff>180975</xdr:rowOff>
    </xdr:from>
    <xdr:to>
      <xdr:col>1</xdr:col>
      <xdr:colOff>4476750</xdr:colOff>
      <xdr:row>1156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1228</xdr:row>
      <xdr:rowOff>72118</xdr:rowOff>
    </xdr:from>
    <xdr:to>
      <xdr:col>1</xdr:col>
      <xdr:colOff>3333751</xdr:colOff>
      <xdr:row>1229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7"/>
  <sheetViews>
    <sheetView tabSelected="1" topLeftCell="A13" zoomScale="70" zoomScaleNormal="70" workbookViewId="0">
      <selection sqref="A1:I29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20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32</v>
      </c>
      <c r="C3" s="81"/>
      <c r="D3" s="81"/>
      <c r="E3" s="81"/>
      <c r="F3" s="81"/>
      <c r="G3" s="81"/>
      <c r="H3" s="81"/>
      <c r="I3" s="81"/>
    </row>
    <row r="4" spans="1:13" ht="26.25">
      <c r="A4" s="49"/>
      <c r="B4" s="82" t="s">
        <v>33</v>
      </c>
      <c r="C4" s="82"/>
      <c r="D4" s="82"/>
      <c r="E4" s="82"/>
      <c r="F4" s="82"/>
      <c r="G4" s="82"/>
      <c r="H4" s="82"/>
      <c r="I4" s="82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22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89" t="s">
        <v>25</v>
      </c>
      <c r="C9" s="90"/>
      <c r="D9" s="57">
        <v>1</v>
      </c>
      <c r="E9" s="56" t="s">
        <v>21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18" customHeight="1">
      <c r="A10" s="56">
        <v>2</v>
      </c>
      <c r="B10" s="89" t="s">
        <v>27</v>
      </c>
      <c r="C10" s="90"/>
      <c r="D10" s="57">
        <v>1</v>
      </c>
      <c r="E10" s="56" t="s">
        <v>19</v>
      </c>
      <c r="F10" s="56" t="s">
        <v>10</v>
      </c>
      <c r="G10" s="58">
        <v>200000</v>
      </c>
      <c r="H10" s="58">
        <f t="shared" ref="H10" si="0">+G10*D10</f>
        <v>200000</v>
      </c>
      <c r="I10" s="59"/>
      <c r="K10" s="60">
        <f>24*3*2</f>
        <v>144</v>
      </c>
    </row>
    <row r="11" spans="1:13" s="60" customFormat="1" ht="18" customHeight="1">
      <c r="A11" s="11"/>
      <c r="B11" s="89"/>
      <c r="C11" s="90"/>
      <c r="D11" s="57"/>
      <c r="E11" s="56"/>
      <c r="F11" s="56"/>
      <c r="G11" s="58"/>
      <c r="H11" s="58"/>
      <c r="I11" s="59"/>
    </row>
    <row r="12" spans="1:13" ht="15.75">
      <c r="A12" s="38"/>
      <c r="B12" s="42"/>
      <c r="C12" s="62"/>
      <c r="D12" s="13"/>
      <c r="E12" s="11"/>
      <c r="F12" s="11"/>
      <c r="G12" s="12"/>
      <c r="H12" s="39"/>
      <c r="I12" s="40">
        <f>SUM(H9:H12)</f>
        <v>17382000</v>
      </c>
    </row>
    <row r="13" spans="1:13" ht="15.75">
      <c r="A13" s="17" t="s">
        <v>11</v>
      </c>
      <c r="B13" s="64" t="s">
        <v>12</v>
      </c>
      <c r="C13" s="61"/>
      <c r="D13" s="52"/>
      <c r="E13" s="53"/>
      <c r="F13" s="53"/>
      <c r="G13" s="54"/>
      <c r="H13" s="12"/>
      <c r="I13" s="51"/>
      <c r="K13" s="1">
        <f>21*3*2</f>
        <v>126</v>
      </c>
    </row>
    <row r="14" spans="1:13" s="60" customFormat="1" ht="57" customHeight="1">
      <c r="A14" s="74">
        <v>1</v>
      </c>
      <c r="B14" s="89" t="s">
        <v>26</v>
      </c>
      <c r="C14" s="90"/>
      <c r="D14" s="57">
        <v>1</v>
      </c>
      <c r="E14" s="56" t="s">
        <v>19</v>
      </c>
      <c r="F14" s="56" t="s">
        <v>19</v>
      </c>
      <c r="G14" s="75">
        <v>1500000</v>
      </c>
      <c r="H14" s="75">
        <f>G14*D14</f>
        <v>1500000</v>
      </c>
      <c r="I14" s="59"/>
    </row>
    <row r="15" spans="1:13" ht="15.75">
      <c r="A15" s="19"/>
      <c r="B15" s="65"/>
      <c r="C15" s="63"/>
      <c r="D15" s="20"/>
      <c r="E15" s="11"/>
      <c r="F15" s="11"/>
      <c r="G15" s="18"/>
      <c r="H15" s="18"/>
      <c r="I15" s="33">
        <f>SUM(H14:H14)</f>
        <v>1500000</v>
      </c>
    </row>
    <row r="16" spans="1:13" ht="15.75">
      <c r="A16" s="21"/>
      <c r="B16" s="14"/>
      <c r="C16" s="14"/>
      <c r="D16" s="67"/>
      <c r="E16" s="22"/>
      <c r="F16" s="35"/>
      <c r="G16" s="35" t="s">
        <v>13</v>
      </c>
      <c r="H16" s="37"/>
      <c r="I16" s="34">
        <f>I12+I15</f>
        <v>18882000</v>
      </c>
    </row>
    <row r="17" spans="1:24" ht="15.75">
      <c r="A17" s="42"/>
      <c r="B17" s="43"/>
      <c r="C17" s="43"/>
      <c r="D17" s="44"/>
      <c r="E17" s="44"/>
      <c r="F17" s="45"/>
      <c r="G17" s="41"/>
      <c r="H17" s="50"/>
      <c r="I17" s="55"/>
    </row>
    <row r="18" spans="1:24" ht="15.75">
      <c r="A18" s="23"/>
      <c r="B18" s="24"/>
      <c r="C18" s="24"/>
      <c r="D18" s="15"/>
      <c r="E18" s="15"/>
      <c r="F18" s="16"/>
      <c r="G18" s="36"/>
      <c r="H18" s="25"/>
      <c r="I18" s="46"/>
    </row>
    <row r="19" spans="1:24" ht="15.75">
      <c r="A19" s="26"/>
      <c r="B19" s="27" t="s">
        <v>23</v>
      </c>
      <c r="C19" s="27"/>
      <c r="D19" s="68"/>
      <c r="E19" s="27"/>
      <c r="F19" s="27"/>
      <c r="G19" s="28"/>
      <c r="H19" s="47" t="s">
        <v>14</v>
      </c>
      <c r="I19" s="9">
        <f>I16</f>
        <v>18882000</v>
      </c>
    </row>
    <row r="20" spans="1:24" ht="15.75">
      <c r="A20" s="29"/>
      <c r="B20" s="66" t="str">
        <f>+N37</f>
        <v>Delapan Belas  Juta Delapan Ratus Delapan Puluh Dua Ribu Rupiah</v>
      </c>
      <c r="C20" s="30"/>
      <c r="D20" s="69"/>
      <c r="E20" s="31"/>
      <c r="F20" s="31"/>
      <c r="G20" s="32"/>
      <c r="H20" s="48" t="s">
        <v>15</v>
      </c>
      <c r="I20" s="33">
        <f>ROUND(I19,-3)</f>
        <v>18882000</v>
      </c>
    </row>
    <row r="21" spans="1:24" ht="15.75">
      <c r="A21" s="2"/>
      <c r="B21" s="2"/>
      <c r="C21" s="2"/>
      <c r="D21" s="45"/>
      <c r="E21" s="2"/>
      <c r="F21" s="2"/>
      <c r="G21" s="2"/>
      <c r="H21" s="2"/>
      <c r="I21" s="3"/>
    </row>
    <row r="22" spans="1:24" ht="15.75">
      <c r="A22" s="4"/>
      <c r="B22" s="4"/>
      <c r="C22" s="4"/>
      <c r="D22" s="71"/>
      <c r="E22" s="4"/>
      <c r="F22" s="4"/>
      <c r="G22" s="4"/>
      <c r="H22" s="91" t="s">
        <v>36</v>
      </c>
      <c r="I22" s="91"/>
    </row>
    <row r="23" spans="1:24" ht="15.75">
      <c r="A23" s="91" t="s">
        <v>16</v>
      </c>
      <c r="B23" s="91"/>
      <c r="C23" s="91"/>
      <c r="D23" s="91" t="s">
        <v>17</v>
      </c>
      <c r="E23" s="91"/>
      <c r="F23" s="91"/>
      <c r="G23" s="4"/>
      <c r="H23" s="91" t="s">
        <v>18</v>
      </c>
      <c r="I23" s="91"/>
    </row>
    <row r="24" spans="1:24" ht="15.75">
      <c r="A24" s="4"/>
      <c r="B24" s="4"/>
      <c r="C24" s="4"/>
      <c r="D24" s="71"/>
      <c r="E24" s="4"/>
      <c r="F24" s="4"/>
      <c r="G24" s="4"/>
      <c r="H24" s="4"/>
      <c r="I24" s="4"/>
    </row>
    <row r="25" spans="1:24" ht="15.75">
      <c r="A25" s="4"/>
      <c r="B25" s="4"/>
      <c r="C25" s="4"/>
      <c r="D25" s="71"/>
      <c r="E25" s="4"/>
      <c r="F25" s="4"/>
      <c r="G25" s="4"/>
      <c r="H25" s="4"/>
      <c r="I25" s="4"/>
    </row>
    <row r="26" spans="1:24" ht="15.75">
      <c r="A26" s="4"/>
      <c r="B26" s="4"/>
      <c r="C26" s="4"/>
      <c r="D26" s="71"/>
      <c r="E26" s="4"/>
      <c r="F26" s="4"/>
      <c r="G26" s="4"/>
      <c r="H26" s="4"/>
      <c r="I26" s="4"/>
    </row>
    <row r="27" spans="1:24" ht="15.75">
      <c r="A27" s="92" t="s">
        <v>28</v>
      </c>
      <c r="B27" s="92"/>
      <c r="C27" s="92"/>
      <c r="D27" s="92" t="s">
        <v>34</v>
      </c>
      <c r="E27" s="92"/>
      <c r="F27" s="92"/>
      <c r="G27" s="4"/>
      <c r="H27" s="92" t="s">
        <v>30</v>
      </c>
      <c r="I27" s="92"/>
    </row>
    <row r="28" spans="1:24" ht="15.75">
      <c r="A28" s="91" t="s">
        <v>24</v>
      </c>
      <c r="B28" s="91"/>
      <c r="C28" s="91"/>
      <c r="D28" s="91" t="s">
        <v>35</v>
      </c>
      <c r="E28" s="91"/>
      <c r="F28" s="91"/>
      <c r="G28" s="4"/>
      <c r="H28" s="91" t="s">
        <v>31</v>
      </c>
      <c r="I28" s="91"/>
    </row>
    <row r="29" spans="1:24" ht="15">
      <c r="N29" s="76">
        <f>+I20</f>
        <v>18882000</v>
      </c>
      <c r="O29" s="77">
        <v>1</v>
      </c>
      <c r="P29" s="77">
        <f>+O29*10</f>
        <v>10</v>
      </c>
      <c r="Q29" s="77">
        <f t="shared" ref="Q29:X29" si="1">+P29*10</f>
        <v>100</v>
      </c>
      <c r="R29" s="77">
        <f t="shared" si="1"/>
        <v>1000</v>
      </c>
      <c r="S29" s="77">
        <f t="shared" si="1"/>
        <v>10000</v>
      </c>
      <c r="T29" s="77">
        <f t="shared" si="1"/>
        <v>100000</v>
      </c>
      <c r="U29" s="77">
        <f t="shared" si="1"/>
        <v>1000000</v>
      </c>
      <c r="V29" s="77">
        <f t="shared" si="1"/>
        <v>10000000</v>
      </c>
      <c r="W29" s="77">
        <f t="shared" si="1"/>
        <v>100000000</v>
      </c>
      <c r="X29" s="77">
        <f t="shared" si="1"/>
        <v>1000000000</v>
      </c>
    </row>
    <row r="30" spans="1:24" ht="15">
      <c r="N30" s="78" t="s">
        <v>29</v>
      </c>
      <c r="O30" s="77">
        <v>0</v>
      </c>
      <c r="P30" s="79">
        <f>MOD(N29,P29)</f>
        <v>0</v>
      </c>
      <c r="Q30" s="79">
        <f>MOD(N29,Q29)</f>
        <v>0</v>
      </c>
      <c r="R30" s="79">
        <f>MOD(N29,R29)</f>
        <v>0</v>
      </c>
      <c r="S30" s="79">
        <f>MOD(N29,S29)</f>
        <v>2000</v>
      </c>
      <c r="T30" s="79">
        <f>MOD(N29,T29)</f>
        <v>82000</v>
      </c>
      <c r="U30" s="79">
        <f>MOD(N29,U29)</f>
        <v>882000</v>
      </c>
      <c r="V30" s="79">
        <f>MOD(N29,V29)</f>
        <v>8882000</v>
      </c>
      <c r="W30" s="79">
        <f>MOD(N29,W29)</f>
        <v>18882000</v>
      </c>
      <c r="X30" s="79">
        <f>MOD(N29,X29)</f>
        <v>18882000</v>
      </c>
    </row>
    <row r="31" spans="1:24" ht="15">
      <c r="N31" s="77"/>
      <c r="O31" s="77"/>
      <c r="P31" s="77">
        <f t="shared" ref="P31:U31" si="2">+P30-O30</f>
        <v>0</v>
      </c>
      <c r="Q31" s="77">
        <f t="shared" si="2"/>
        <v>0</v>
      </c>
      <c r="R31" s="77">
        <f t="shared" si="2"/>
        <v>0</v>
      </c>
      <c r="S31" s="77">
        <f t="shared" si="2"/>
        <v>2000</v>
      </c>
      <c r="T31" s="77">
        <f t="shared" si="2"/>
        <v>80000</v>
      </c>
      <c r="U31" s="77">
        <f t="shared" si="2"/>
        <v>800000</v>
      </c>
      <c r="V31" s="77">
        <f>+V30-U30</f>
        <v>8000000</v>
      </c>
      <c r="W31" s="77">
        <f t="shared" ref="W31:X31" si="3">+W30-V30</f>
        <v>10000000</v>
      </c>
      <c r="X31" s="77">
        <f t="shared" si="3"/>
        <v>0</v>
      </c>
    </row>
    <row r="32" spans="1:24" ht="15">
      <c r="N32" s="77"/>
      <c r="O32" s="77"/>
      <c r="P32" s="77">
        <f t="shared" ref="P32:U32" si="4">+P31*10/P29</f>
        <v>0</v>
      </c>
      <c r="Q32" s="77">
        <f t="shared" si="4"/>
        <v>0</v>
      </c>
      <c r="R32" s="77">
        <f t="shared" si="4"/>
        <v>0</v>
      </c>
      <c r="S32" s="77">
        <f t="shared" si="4"/>
        <v>2</v>
      </c>
      <c r="T32" s="77">
        <f t="shared" si="4"/>
        <v>8</v>
      </c>
      <c r="U32" s="77">
        <f t="shared" si="4"/>
        <v>8</v>
      </c>
      <c r="V32" s="77">
        <f>+V31*10/V29</f>
        <v>8</v>
      </c>
      <c r="W32" s="77">
        <f t="shared" ref="W32:X32" si="5">+W31*10/W29</f>
        <v>1</v>
      </c>
      <c r="X32" s="77">
        <f t="shared" si="5"/>
        <v>0</v>
      </c>
    </row>
    <row r="33" spans="14:24" ht="15">
      <c r="N33" s="77"/>
      <c r="O33" s="77"/>
      <c r="P33" s="77" t="str">
        <f>IF(AND(P32&gt;0,Q32&lt;&gt;1),CHOOSE(P32,"satu","dua","tiga","empat","lima","enam","tujuh","delapan","sembilan"),"")</f>
        <v/>
      </c>
      <c r="Q33" s="77" t="str">
        <f>IF(Q32&gt;0,CHOOSE(Q32,CHOOSE(P32+1,"se","se","dua","tiga","empat","lima","enam","tujuh","delapan","sembilan"),"dua","tiga","empat","lima","enam","tujuh","delapan","sembilan"),"")</f>
        <v/>
      </c>
      <c r="R33" s="77" t="str">
        <f>IF(R32&gt;0,CHOOSE(R32,"se","dua","tiga","empat","lima","enam","tujuh","delapan","sembilan"),"")</f>
        <v/>
      </c>
      <c r="S33" s="77" t="str">
        <f>IF(AND(S32&gt;0,T32&lt;&gt;1),CHOOSE(S32,"satu","dua","tiga","empat","lima","enam","tujuh","delapan","sembilan"),"")</f>
        <v>dua</v>
      </c>
      <c r="T33" s="77" t="str">
        <f>IF(T32&gt;0,CHOOSE(T32,CHOOSE(S32+1,"se","se","dua","tiga","empat","lima","enam","tujuh","delapan","sembilan"),"dua","tiga","empat","lima","enam","tujuh","delapan","sembilan"),"")</f>
        <v>delapan</v>
      </c>
      <c r="U33" s="77" t="str">
        <f>IF(U32&gt;0,CHOOSE(U32,"se","dua","tiga","empat","lima","enam","tujuh","delapan","sembilan"),"")</f>
        <v>delapan</v>
      </c>
      <c r="V33" s="77" t="str">
        <f>IF(AND(V32&gt;0,W32&lt;&gt;1),CHOOSE(V32,"satu","dua","tiga","empat","lima","enam","tujuh","delapan","sembilan"),"")</f>
        <v/>
      </c>
      <c r="W33" s="77" t="str">
        <f>IF(W32&gt;0,CHOOSE(W32,CHOOSE(V32+1,"","se","dua","tiga","empat","lima","enam","tujuh","delapan","sembilan"),"dua","tiga","empat","lima","enam","tujuh","delapan","sembilan"),"")</f>
        <v>delapan</v>
      </c>
      <c r="X33" s="77" t="str">
        <f>IF(X32&gt;0,CHOOSE(X32,"se","dua","tiga","empat","lima","enam","tujuh","delapan","sembilan"),"")</f>
        <v/>
      </c>
    </row>
    <row r="34" spans="14:24" ht="15">
      <c r="N34" s="77"/>
      <c r="O34" s="77"/>
      <c r="P34" s="77"/>
      <c r="Q34" s="77" t="str">
        <f>IF(Q32&gt;0,IF(AND(Q32=1,P32&gt;0)," belas "," puluh "),"")</f>
        <v/>
      </c>
      <c r="R34" s="77" t="str">
        <f>IF(R32&gt;0," ratus ","")</f>
        <v/>
      </c>
      <c r="S34" s="77" t="str">
        <f>IF(SUM(S32,U32)&gt;0," ribu ","")</f>
        <v xml:space="preserve"> ribu </v>
      </c>
      <c r="T34" s="77" t="str">
        <f>IF(T32&gt;0,IF(AND(T32=1,S32&gt;0)," belas "," puluh "),"")</f>
        <v xml:space="preserve"> puluh </v>
      </c>
      <c r="U34" s="77" t="str">
        <f>IF(U32&gt;0," ratus ","")</f>
        <v xml:space="preserve"> ratus </v>
      </c>
      <c r="V34" s="77" t="str">
        <f>IF(SUM(V32,X32)&gt;0," juta ","")</f>
        <v xml:space="preserve"> juta </v>
      </c>
      <c r="W34" s="77" t="str">
        <f>IF(W32&gt;0,IF(AND(W32=1,V32&gt;0)," belas "," puluh "),"")</f>
        <v xml:space="preserve"> belas </v>
      </c>
      <c r="X34" s="77" t="str">
        <f>IF(X32&gt;0," ratus ","")</f>
        <v/>
      </c>
    </row>
    <row r="35" spans="14:24" ht="15">
      <c r="N35" s="77"/>
      <c r="O35" s="77"/>
      <c r="P35" s="77" t="str">
        <f>CONCATENATE(P33,P28)</f>
        <v/>
      </c>
      <c r="Q35" s="77" t="str">
        <f t="shared" ref="Q35:X35" si="6">CONCATENATE(Q33,Q34)</f>
        <v/>
      </c>
      <c r="R35" s="77" t="str">
        <f t="shared" si="6"/>
        <v/>
      </c>
      <c r="S35" s="77" t="str">
        <f t="shared" si="6"/>
        <v xml:space="preserve">dua ribu </v>
      </c>
      <c r="T35" s="77" t="str">
        <f t="shared" si="6"/>
        <v xml:space="preserve">delapan puluh </v>
      </c>
      <c r="U35" s="77" t="str">
        <f t="shared" si="6"/>
        <v xml:space="preserve">delapan ratus </v>
      </c>
      <c r="V35" s="77" t="str">
        <f t="shared" si="6"/>
        <v xml:space="preserve"> juta </v>
      </c>
      <c r="W35" s="77" t="str">
        <f t="shared" si="6"/>
        <v xml:space="preserve">delapan belas </v>
      </c>
      <c r="X35" s="77" t="str">
        <f t="shared" si="6"/>
        <v/>
      </c>
    </row>
    <row r="36" spans="14:24" ht="15"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</row>
    <row r="37" spans="14:24" ht="15">
      <c r="N37" s="78" t="str">
        <f>PROPER(CONCATENATE(X35,W35,V35,U35,T35,S35,R35,Q35,P35,N30))</f>
        <v>Delapan Belas  Juta Delapan Ratus Delapan Puluh Dua Ribu Rupiah</v>
      </c>
      <c r="O37" s="77"/>
      <c r="P37" s="77"/>
      <c r="Q37" s="77"/>
      <c r="R37" s="77"/>
      <c r="S37" s="77"/>
      <c r="T37" s="77"/>
      <c r="U37" s="77"/>
      <c r="V37" s="77"/>
      <c r="W37" s="77"/>
      <c r="X37" s="77"/>
    </row>
  </sheetData>
  <mergeCells count="21">
    <mergeCell ref="A27:C27"/>
    <mergeCell ref="D27:F27"/>
    <mergeCell ref="H27:I27"/>
    <mergeCell ref="A28:C28"/>
    <mergeCell ref="D28:F28"/>
    <mergeCell ref="H28:I28"/>
    <mergeCell ref="B9:C9"/>
    <mergeCell ref="H22:I22"/>
    <mergeCell ref="A23:C23"/>
    <mergeCell ref="D23:F23"/>
    <mergeCell ref="H23:I23"/>
    <mergeCell ref="B10:C11"/>
    <mergeCell ref="B14:C14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2022-01-10T01:27:48Z</cp:lastPrinted>
  <dcterms:created xsi:type="dcterms:W3CDTF">2012-03-21T04:38:16Z</dcterms:created>
  <dcterms:modified xsi:type="dcterms:W3CDTF">2022-01-10T01:28:49Z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