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8"/>
  <c r="A13" s="1"/>
  <c r="H12"/>
  <c r="H9"/>
  <c r="A10" l="1"/>
  <c r="A11" s="1"/>
  <c r="N12" l="1"/>
  <c r="N11"/>
  <c r="H11"/>
  <c r="G14" i="15"/>
  <c r="AN35" i="14"/>
  <c r="AN32"/>
  <c r="AC32"/>
  <c r="AC35" l="1"/>
  <c r="R39" s="1"/>
  <c r="P14" i="8" l="1"/>
  <c r="N13" l="1"/>
  <c r="K13"/>
  <c r="H13"/>
  <c r="N10" l="1"/>
  <c r="H10"/>
  <c r="K9"/>
  <c r="I14" l="1"/>
  <c r="I15" s="1"/>
  <c r="I16" s="1"/>
  <c r="K16" l="1"/>
  <c r="N14"/>
  <c r="P15" l="1"/>
  <c r="P16" s="1"/>
  <c r="P17" s="1"/>
  <c r="Q14"/>
  <c r="Q15" s="1"/>
  <c r="Q16" l="1"/>
  <c r="Q17" s="1"/>
  <c r="P18" s="1"/>
  <c r="P20" s="1"/>
  <c r="R14"/>
  <c r="Q19" l="1"/>
  <c r="Q18"/>
  <c r="R15"/>
  <c r="R16" s="1"/>
  <c r="R17" s="1"/>
  <c r="R19" s="1"/>
  <c r="S14"/>
  <c r="Q20" l="1"/>
  <c r="R18"/>
  <c r="R20" s="1"/>
  <c r="S15"/>
  <c r="S16" s="1"/>
  <c r="S17" s="1"/>
  <c r="T14"/>
  <c r="U14" l="1"/>
  <c r="T15"/>
  <c r="T16" s="1"/>
  <c r="T17" s="1"/>
  <c r="T18" l="1"/>
  <c r="T19"/>
  <c r="V14"/>
  <c r="U15"/>
  <c r="U16" s="1"/>
  <c r="U17" s="1"/>
  <c r="S18"/>
  <c r="T20" l="1"/>
  <c r="W14"/>
  <c r="V15"/>
  <c r="V16" s="1"/>
  <c r="V17" s="1"/>
  <c r="U18"/>
  <c r="U19"/>
  <c r="S19"/>
  <c r="S20" s="1"/>
  <c r="W15" l="1"/>
  <c r="W16" s="1"/>
  <c r="W17" s="1"/>
  <c r="V18" s="1"/>
  <c r="X14"/>
  <c r="X15" s="1"/>
  <c r="U20"/>
  <c r="W19" l="1"/>
  <c r="W18"/>
  <c r="X16"/>
  <c r="X17" s="1"/>
  <c r="X19" l="1"/>
  <c r="X18"/>
  <c r="V19"/>
  <c r="V20" s="1"/>
  <c r="W20"/>
  <c r="X20" l="1"/>
  <c r="N22" s="1"/>
</calcChain>
</file>

<file path=xl/sharedStrings.xml><?xml version="1.0" encoding="utf-8"?>
<sst xmlns="http://schemas.openxmlformats.org/spreadsheetml/2006/main" count="71" uniqueCount="54">
  <si>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</si>
  <si>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</si>
  <si>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</si>
  <si>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</si>
  <si>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</si>
  <si>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</si>
  <si>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</si>
  <si>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</si>
  <si>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</si>
  <si>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</si>
  <si>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</si>
  <si>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</si>
  <si>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</si>
  <si>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</si>
  <si>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</si>
  <si>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</si>
  <si>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</si>
  <si>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</si>
  <si>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</si>
  <si>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</si>
  <si>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</si>
  <si>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</si>
  <si>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</si>
  <si>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</si>
  <si>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</si>
  <si>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</si>
  <si>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</si>
  <si>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</si>
  <si>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</si>
  <si>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</si>
  <si>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</si>
  <si>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</si>
  <si>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</si>
  <si>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</si>
  <si>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</si>
  <si>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</si>
  <si>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</si>
  <si>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</si>
  <si>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Rupiah</t>
  </si>
  <si>
    <t>Asesoris pemasangan (Isolasi, kabel power, terminal, sealtape)</t>
  </si>
  <si>
    <t>Unit</t>
  </si>
  <si>
    <t>Panel 60 x 40 x 25 cm outdoor pelat 1,2mm</t>
  </si>
  <si>
    <t>Kabid. Ops. Pompa</t>
  </si>
  <si>
    <t>Ali Ismail Siregar</t>
  </si>
  <si>
    <t>Julfan Fadhli Siregar</t>
  </si>
  <si>
    <t>Dedi Gusman</t>
  </si>
  <si>
    <t xml:space="preserve"> Kadiv. Transmisi Distribusi</t>
  </si>
  <si>
    <t>12V 20AH  VRLA Battery MAXSTROM</t>
  </si>
  <si>
    <t>Solar Panel 100wp monocristaline termasuk instalasi di lokasi</t>
  </si>
  <si>
    <t>Solar Charge Controller 12v/60A</t>
  </si>
  <si>
    <t>PERBAIKAN DATA LOGGER</t>
  </si>
  <si>
    <t>LOKASI: JALUR Q7 - IPA SUNGGAL</t>
  </si>
  <si>
    <t>Empat Juta Tujuh Puluh Ribu Rupiah</t>
  </si>
  <si>
    <t>Medan,          Mei 2025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</si>
</sst>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06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5384</xdr:row>
      <xdr:rowOff>9525</xdr:rowOff>
    </xdr:from>
    <xdr:to>
      <xdr:col>1</xdr:col>
      <xdr:colOff>593435</xdr:colOff>
      <xdr:row>5384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5473</xdr:row>
      <xdr:rowOff>161925</xdr:rowOff>
    </xdr:from>
    <xdr:to>
      <xdr:col>1</xdr:col>
      <xdr:colOff>541238</xdr:colOff>
      <xdr:row>5474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5528</xdr:row>
      <xdr:rowOff>0</xdr:rowOff>
    </xdr:from>
    <xdr:to>
      <xdr:col>1</xdr:col>
      <xdr:colOff>623534</xdr:colOff>
      <xdr:row>5528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5330</xdr:row>
      <xdr:rowOff>9525</xdr:rowOff>
    </xdr:from>
    <xdr:to>
      <xdr:col>1</xdr:col>
      <xdr:colOff>593435</xdr:colOff>
      <xdr:row>5330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5290</xdr:row>
      <xdr:rowOff>9525</xdr:rowOff>
    </xdr:from>
    <xdr:to>
      <xdr:col>1</xdr:col>
      <xdr:colOff>593435</xdr:colOff>
      <xdr:row>5290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5569</xdr:row>
      <xdr:rowOff>0</xdr:rowOff>
    </xdr:from>
    <xdr:to>
      <xdr:col>1</xdr:col>
      <xdr:colOff>474563</xdr:colOff>
      <xdr:row>5569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1077</xdr:row>
      <xdr:rowOff>180975</xdr:rowOff>
    </xdr:from>
    <xdr:to>
      <xdr:col>1</xdr:col>
      <xdr:colOff>4476750</xdr:colOff>
      <xdr:row>1080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1113</xdr:row>
      <xdr:rowOff>180975</xdr:rowOff>
    </xdr:from>
    <xdr:to>
      <xdr:col>1</xdr:col>
      <xdr:colOff>4476750</xdr:colOff>
      <xdr:row>1116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1185</xdr:row>
      <xdr:rowOff>180975</xdr:rowOff>
    </xdr:from>
    <xdr:to>
      <xdr:col>1</xdr:col>
      <xdr:colOff>4476750</xdr:colOff>
      <xdr:row>1188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1149</xdr:row>
      <xdr:rowOff>180975</xdr:rowOff>
    </xdr:from>
    <xdr:to>
      <xdr:col>1</xdr:col>
      <xdr:colOff>4476750</xdr:colOff>
      <xdr:row>1152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1224</xdr:row>
      <xdr:rowOff>72118</xdr:rowOff>
    </xdr:from>
    <xdr:to>
      <xdr:col>1</xdr:col>
      <xdr:colOff>3333751</xdr:colOff>
      <xdr:row>1225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4"/>
  <sheetViews>
    <sheetView tabSelected="1" zoomScale="70" zoomScaleNormal="70" workbookViewId="0">
      <selection activeCell="L34" sqref="L34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24" ht="33.6">
      <c r="A2" s="3"/>
      <c r="B2" s="97" t="s">
        <v>16</v>
      </c>
      <c r="C2" s="97"/>
      <c r="D2" s="97"/>
      <c r="E2" s="97"/>
      <c r="F2" s="97"/>
      <c r="G2" s="97"/>
      <c r="H2" s="97"/>
      <c r="I2" s="97"/>
    </row>
    <row r="3" spans="1:24" ht="24.75" customHeight="1">
      <c r="A3" s="3"/>
      <c r="B3" s="98" t="s">
        <v>50</v>
      </c>
      <c r="C3" s="98"/>
      <c r="D3" s="98"/>
      <c r="E3" s="98"/>
      <c r="F3" s="98"/>
      <c r="G3" s="98"/>
      <c r="H3" s="98"/>
      <c r="I3" s="98"/>
    </row>
    <row r="4" spans="1:24" ht="25.8">
      <c r="A4" s="9"/>
      <c r="B4" s="99" t="s">
        <v>51</v>
      </c>
      <c r="C4" s="99"/>
      <c r="D4" s="99"/>
      <c r="E4" s="99"/>
      <c r="F4" s="99"/>
      <c r="G4" s="99"/>
      <c r="H4" s="99"/>
      <c r="I4" s="99"/>
    </row>
    <row r="5" spans="1:24" ht="15.6">
      <c r="A5" s="15"/>
      <c r="B5" s="15"/>
      <c r="C5" s="15"/>
      <c r="D5" s="15"/>
      <c r="E5" s="15"/>
      <c r="F5" s="15"/>
      <c r="G5" s="15"/>
      <c r="H5" s="15"/>
      <c r="I5" s="15"/>
    </row>
    <row r="6" spans="1:24" ht="15.6">
      <c r="A6" s="91" t="s">
        <v>0</v>
      </c>
      <c r="B6" s="93" t="s">
        <v>1</v>
      </c>
      <c r="C6" s="94"/>
      <c r="D6" s="91" t="s">
        <v>2</v>
      </c>
      <c r="E6" s="91" t="s">
        <v>3</v>
      </c>
      <c r="F6" s="91" t="s">
        <v>4</v>
      </c>
      <c r="G6" s="4" t="s">
        <v>5</v>
      </c>
      <c r="H6" s="4" t="s">
        <v>6</v>
      </c>
      <c r="I6" s="4" t="s">
        <v>7</v>
      </c>
    </row>
    <row r="7" spans="1:24" ht="15.6">
      <c r="A7" s="92"/>
      <c r="B7" s="95"/>
      <c r="C7" s="96"/>
      <c r="D7" s="92"/>
      <c r="E7" s="92"/>
      <c r="F7" s="92"/>
      <c r="G7" s="5" t="s">
        <v>8</v>
      </c>
      <c r="H7" s="5" t="s">
        <v>8</v>
      </c>
      <c r="I7" s="5" t="s">
        <v>8</v>
      </c>
    </row>
    <row r="8" spans="1:2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24" s="64" customFormat="1" ht="31.2" customHeight="1">
      <c r="A9" s="60">
        <v>1</v>
      </c>
      <c r="B9" s="100" t="s">
        <v>48</v>
      </c>
      <c r="C9" s="101"/>
      <c r="D9" s="61">
        <v>1</v>
      </c>
      <c r="E9" s="60" t="s">
        <v>31</v>
      </c>
      <c r="F9" s="60" t="s">
        <v>10</v>
      </c>
      <c r="G9" s="62">
        <v>1520000</v>
      </c>
      <c r="H9" s="62">
        <f>G9*D9</f>
        <v>1520000</v>
      </c>
      <c r="I9" s="63"/>
      <c r="K9" s="64">
        <f>24*3*2</f>
        <v>144</v>
      </c>
    </row>
    <row r="10" spans="1:24" s="64" customFormat="1" ht="18" customHeight="1">
      <c r="A10" s="60">
        <f t="shared" ref="A10:A13" si="0">+A9+1</f>
        <v>2</v>
      </c>
      <c r="B10" s="100" t="s">
        <v>47</v>
      </c>
      <c r="C10" s="101"/>
      <c r="D10" s="61">
        <v>1</v>
      </c>
      <c r="E10" s="60" t="s">
        <v>31</v>
      </c>
      <c r="F10" s="60" t="s">
        <v>10</v>
      </c>
      <c r="G10" s="62">
        <v>950000</v>
      </c>
      <c r="H10" s="62">
        <f>G10*D10</f>
        <v>950000</v>
      </c>
      <c r="I10" s="63"/>
      <c r="N10" s="86" t="e">
        <f>12/#REF!</f>
        <v>#REF!</v>
      </c>
    </row>
    <row r="11" spans="1:24" s="64" customFormat="1" ht="18" customHeight="1">
      <c r="A11" s="60">
        <f t="shared" si="0"/>
        <v>3</v>
      </c>
      <c r="B11" s="100" t="s">
        <v>41</v>
      </c>
      <c r="C11" s="101"/>
      <c r="D11" s="61">
        <v>1</v>
      </c>
      <c r="E11" s="60" t="s">
        <v>31</v>
      </c>
      <c r="F11" s="60" t="s">
        <v>10</v>
      </c>
      <c r="G11" s="62">
        <v>1100000</v>
      </c>
      <c r="H11" s="62">
        <f>G11*D11</f>
        <v>1100000</v>
      </c>
      <c r="I11" s="63"/>
      <c r="N11" s="86" t="e">
        <f>12/#REF!</f>
        <v>#REF!</v>
      </c>
    </row>
    <row r="12" spans="1:24" s="64" customFormat="1" ht="18" customHeight="1">
      <c r="A12" s="60">
        <f t="shared" si="0"/>
        <v>4</v>
      </c>
      <c r="B12" s="100" t="s">
        <v>49</v>
      </c>
      <c r="C12" s="101"/>
      <c r="D12" s="61">
        <v>1</v>
      </c>
      <c r="E12" s="60" t="s">
        <v>31</v>
      </c>
      <c r="F12" s="60" t="s">
        <v>10</v>
      </c>
      <c r="G12" s="62">
        <v>300000</v>
      </c>
      <c r="H12" s="62">
        <f>G12*D12</f>
        <v>300000</v>
      </c>
      <c r="I12" s="63"/>
      <c r="N12" s="86" t="e">
        <f>12/#REF!</f>
        <v>#REF!</v>
      </c>
    </row>
    <row r="13" spans="1:24" s="64" customFormat="1" ht="36" customHeight="1">
      <c r="A13" s="60">
        <f t="shared" si="0"/>
        <v>5</v>
      </c>
      <c r="B13" s="102" t="s">
        <v>39</v>
      </c>
      <c r="C13" s="103"/>
      <c r="D13" s="61">
        <v>1</v>
      </c>
      <c r="E13" s="60" t="s">
        <v>40</v>
      </c>
      <c r="F13" s="60" t="s">
        <v>10</v>
      </c>
      <c r="G13" s="62">
        <v>200000</v>
      </c>
      <c r="H13" s="62">
        <f>+G13*D13</f>
        <v>200000</v>
      </c>
      <c r="I13" s="63"/>
      <c r="K13" s="64">
        <f>24*3*2</f>
        <v>144</v>
      </c>
      <c r="N13" s="64">
        <f>12*220/(220+100+1000)</f>
        <v>2</v>
      </c>
    </row>
    <row r="14" spans="1:24" ht="15.6">
      <c r="A14" s="68"/>
      <c r="B14" s="66"/>
      <c r="C14" s="67"/>
      <c r="D14" s="69"/>
      <c r="E14" s="65"/>
      <c r="F14" s="65"/>
      <c r="G14" s="70"/>
      <c r="H14" s="71"/>
      <c r="I14" s="72">
        <f>SUM(H9:H14)</f>
        <v>4070000</v>
      </c>
      <c r="N14" s="87">
        <f>I16</f>
        <v>4070000</v>
      </c>
      <c r="O14" s="88">
        <v>1</v>
      </c>
      <c r="P14" s="88">
        <f>+O14*10</f>
        <v>10</v>
      </c>
      <c r="Q14" s="88">
        <f t="shared" ref="Q14:X14" si="1">+P14*10</f>
        <v>100</v>
      </c>
      <c r="R14" s="88">
        <f t="shared" si="1"/>
        <v>1000</v>
      </c>
      <c r="S14" s="88">
        <f t="shared" si="1"/>
        <v>10000</v>
      </c>
      <c r="T14" s="88">
        <f t="shared" si="1"/>
        <v>100000</v>
      </c>
      <c r="U14" s="88">
        <f t="shared" si="1"/>
        <v>1000000</v>
      </c>
      <c r="V14" s="88">
        <f t="shared" si="1"/>
        <v>10000000</v>
      </c>
      <c r="W14" s="88">
        <f t="shared" si="1"/>
        <v>100000000</v>
      </c>
      <c r="X14" s="88">
        <f t="shared" si="1"/>
        <v>1000000000</v>
      </c>
    </row>
    <row r="15" spans="1:24" ht="15.6">
      <c r="A15" s="74"/>
      <c r="B15" s="75" t="s">
        <v>18</v>
      </c>
      <c r="C15" s="75"/>
      <c r="D15" s="76"/>
      <c r="E15" s="75"/>
      <c r="F15" s="75"/>
      <c r="G15" s="77"/>
      <c r="H15" s="78" t="s">
        <v>11</v>
      </c>
      <c r="I15" s="7">
        <f>+I14</f>
        <v>4070000</v>
      </c>
      <c r="N15" s="89" t="s">
        <v>38</v>
      </c>
      <c r="O15" s="88">
        <v>0</v>
      </c>
      <c r="P15" s="90">
        <f>MOD(N14,P14)</f>
        <v>0</v>
      </c>
      <c r="Q15" s="90">
        <f>MOD(N14,Q14)</f>
        <v>0</v>
      </c>
      <c r="R15" s="90">
        <f>MOD(N14,R14)</f>
        <v>0</v>
      </c>
      <c r="S15" s="90">
        <f>MOD(N14,S14)</f>
        <v>0</v>
      </c>
      <c r="T15" s="90">
        <f>MOD(N14,T14)</f>
        <v>70000</v>
      </c>
      <c r="U15" s="90">
        <f>MOD(N14,U14)</f>
        <v>70000</v>
      </c>
      <c r="V15" s="90">
        <f>MOD(N14,V14)</f>
        <v>4070000</v>
      </c>
      <c r="W15" s="90">
        <f>MOD(N14,W14)</f>
        <v>4070000</v>
      </c>
      <c r="X15" s="90">
        <f>MOD(N14,X14)</f>
        <v>4070000</v>
      </c>
    </row>
    <row r="16" spans="1:24" ht="15.6">
      <c r="A16" s="79"/>
      <c r="B16" s="80" t="s">
        <v>52</v>
      </c>
      <c r="C16" s="81"/>
      <c r="D16" s="82"/>
      <c r="E16" s="83"/>
      <c r="F16" s="83"/>
      <c r="G16" s="84"/>
      <c r="H16" s="85" t="s">
        <v>12</v>
      </c>
      <c r="I16" s="73">
        <f>ROUND(I15,-3)</f>
        <v>4070000</v>
      </c>
      <c r="K16" s="1">
        <f>25000000-I16</f>
        <v>20930000</v>
      </c>
      <c r="N16" s="88"/>
      <c r="O16" s="88"/>
      <c r="P16" s="88">
        <f t="shared" ref="P16:U16" si="2">+P15-O15</f>
        <v>0</v>
      </c>
      <c r="Q16" s="88">
        <f t="shared" si="2"/>
        <v>0</v>
      </c>
      <c r="R16" s="88">
        <f t="shared" si="2"/>
        <v>0</v>
      </c>
      <c r="S16" s="88">
        <f t="shared" si="2"/>
        <v>0</v>
      </c>
      <c r="T16" s="88">
        <f t="shared" si="2"/>
        <v>70000</v>
      </c>
      <c r="U16" s="88">
        <f t="shared" si="2"/>
        <v>0</v>
      </c>
      <c r="V16" s="88">
        <f>+V15-U15</f>
        <v>4000000</v>
      </c>
      <c r="W16" s="88">
        <f>+W15-V15</f>
        <v>0</v>
      </c>
      <c r="X16" s="88">
        <f>+X15-W15</f>
        <v>0</v>
      </c>
    </row>
    <row r="17" spans="1:24" ht="15.6">
      <c r="A17" s="2"/>
      <c r="B17" s="2"/>
      <c r="C17" s="2"/>
      <c r="D17" s="14"/>
      <c r="E17" s="2"/>
      <c r="F17" s="2"/>
      <c r="G17" s="2"/>
      <c r="H17" s="2"/>
      <c r="I17" s="2"/>
      <c r="N17" s="88"/>
      <c r="O17" s="88"/>
      <c r="P17" s="88">
        <f t="shared" ref="P17:U17" si="3">+P16*10/P14</f>
        <v>0</v>
      </c>
      <c r="Q17" s="88">
        <f t="shared" si="3"/>
        <v>0</v>
      </c>
      <c r="R17" s="88">
        <f t="shared" si="3"/>
        <v>0</v>
      </c>
      <c r="S17" s="88">
        <f t="shared" si="3"/>
        <v>0</v>
      </c>
      <c r="T17" s="88">
        <f t="shared" si="3"/>
        <v>7</v>
      </c>
      <c r="U17" s="88">
        <f t="shared" si="3"/>
        <v>0</v>
      </c>
      <c r="V17" s="88">
        <f>+V16*10/V14</f>
        <v>4</v>
      </c>
      <c r="W17" s="88">
        <f>+W16*10/W14</f>
        <v>0</v>
      </c>
      <c r="X17" s="88">
        <f>+X16*10/X14</f>
        <v>0</v>
      </c>
    </row>
    <row r="18" spans="1:24" ht="15.6">
      <c r="A18" s="2"/>
      <c r="B18" s="2"/>
      <c r="C18" s="2"/>
      <c r="D18" s="14"/>
      <c r="E18" s="2"/>
      <c r="F18" s="2"/>
      <c r="G18" s="2"/>
      <c r="H18" s="104" t="s">
        <v>53</v>
      </c>
      <c r="I18" s="104"/>
      <c r="N18" s="88"/>
      <c r="O18" s="88"/>
      <c r="P18" s="88" t="str">
        <f>IF(AND(P17&gt;0,Q17&lt;&gt;1),CHOOSE(P17,"satu","dua","tiga","empat","lima","enam","tujuh","delapan","sembilan"),"")</f>
        <v/>
      </c>
      <c r="Q18" s="88" t="str">
        <f>IF(Q17&gt;0,CHOOSE(Q17,CHOOSE(P17+1,"se","se","dua","tiga","empat","lima","enam","tujuh","delapan","sembilan"),"dua","tiga","empat","lima","enam","tujuh","delapan","sembilan"),"")</f>
        <v/>
      </c>
      <c r="R18" s="88" t="str">
        <f>IF(R17&gt;0,CHOOSE(R17,"se","dua","tiga","empat","lima","enam","tujuh","delapan","sembilan"),"")</f>
        <v/>
      </c>
      <c r="S18" s="88" t="str">
        <f>IF(AND(S17&gt;0,T17&lt;&gt;1),CHOOSE(S17,"satu","dua","tiga","empat","lima","enam","tujuh","delapan","sembilan"),"")</f>
        <v/>
      </c>
      <c r="T18" s="88" t="str">
        <f>IF(T17&gt;0,CHOOSE(T17,CHOOSE(S17+1,"se","se","dua","tiga","empat","lima","enam","tujuh","delapan","sembilan"),"dua","tiga","empat","lima","enam","tujuh","delapan","sembilan"),"")</f>
        <v>tujuh</v>
      </c>
      <c r="U18" s="88" t="str">
        <f>IF(U17&gt;0,CHOOSE(U17,"se","dua","tiga","empat","lima","enam","tujuh","delapan","sembilan"),"")</f>
        <v/>
      </c>
      <c r="V18" s="88" t="str">
        <f>IF(AND(V17&gt;0,W17&lt;&gt;1),CHOOSE(V17,"satu","dua","tiga","empat","lima","enam","tujuh","delapan","sembilan"),"")</f>
        <v>empat</v>
      </c>
      <c r="W18" s="88" t="str">
        <f>IF(W17&gt;0,CHOOSE(W17,CHOOSE(V17+1,"","se","dua","tiga","empat","lima","enam","tujuh","delapan","sembilan"),"dua","tiga","empat","lima","enam","tujuh","delapan","sembilan"),"")</f>
        <v/>
      </c>
      <c r="X18" s="88" t="str">
        <f>IF(X17&gt;0,CHOOSE(X17,"se","dua","tiga","empat","lima","enam","tujuh","delapan","sembilan"),"")</f>
        <v/>
      </c>
    </row>
    <row r="19" spans="1:24" ht="15.6">
      <c r="A19" s="104" t="s">
        <v>13</v>
      </c>
      <c r="B19" s="104"/>
      <c r="C19" s="104"/>
      <c r="D19" s="104" t="s">
        <v>14</v>
      </c>
      <c r="E19" s="104"/>
      <c r="F19" s="104"/>
      <c r="G19" s="2"/>
      <c r="H19" s="104" t="s">
        <v>15</v>
      </c>
      <c r="I19" s="104"/>
      <c r="N19" s="88"/>
      <c r="O19" s="88"/>
      <c r="P19" s="88"/>
      <c r="Q19" s="88" t="str">
        <f>IF(Q17&gt;0,IF(AND(Q17=1,P17&gt;0)," belas "," puluh "),"")</f>
        <v/>
      </c>
      <c r="R19" s="88" t="str">
        <f>IF(R17&gt;0," ratus ","")</f>
        <v/>
      </c>
      <c r="S19" s="88" t="str">
        <f>IF(SUM(S17,U17)&gt;0," ribu ","")</f>
        <v/>
      </c>
      <c r="T19" s="88" t="str">
        <f>IF(T17&gt;0,IF(AND(T17=1,S17&gt;0)," belas "," puluh "),"")</f>
        <v xml:space="preserve"> puluh </v>
      </c>
      <c r="U19" s="88" t="str">
        <f>IF(U17&gt;0," ratus ","")</f>
        <v/>
      </c>
      <c r="V19" s="88" t="str">
        <f>IF(SUM(V17,X17)&gt;0," juta ","")</f>
        <v xml:space="preserve"> juta </v>
      </c>
      <c r="W19" s="88" t="str">
        <f>IF(W17&gt;0,IF(AND(W17=1,V17&gt;0)," belas "," puluh "),"")</f>
        <v/>
      </c>
      <c r="X19" s="88" t="str">
        <f>IF(X17&gt;0," ratus ","")</f>
        <v/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 t="str">
        <f>CONCATENATE(P18,P13)</f>
        <v/>
      </c>
      <c r="Q20" s="88" t="str">
        <f t="shared" ref="Q20:X20" si="4">CONCATENATE(Q18,Q19)</f>
        <v/>
      </c>
      <c r="R20" s="88" t="str">
        <f t="shared" si="4"/>
        <v/>
      </c>
      <c r="S20" s="88" t="str">
        <f t="shared" si="4"/>
        <v/>
      </c>
      <c r="T20" s="88" t="str">
        <f t="shared" si="4"/>
        <v xml:space="preserve">tujuh puluh </v>
      </c>
      <c r="U20" s="88" t="str">
        <f t="shared" si="4"/>
        <v/>
      </c>
      <c r="V20" s="88" t="str">
        <f t="shared" si="4"/>
        <v xml:space="preserve">empat juta </v>
      </c>
      <c r="W20" s="88" t="str">
        <f t="shared" si="4"/>
        <v/>
      </c>
      <c r="X20" s="88" t="str">
        <f t="shared" si="4"/>
        <v/>
      </c>
    </row>
    <row r="21" spans="1:24" ht="15.6">
      <c r="A21" s="2"/>
      <c r="B21" s="2"/>
      <c r="C21" s="2"/>
      <c r="D21" s="14"/>
      <c r="E21" s="2"/>
      <c r="F21" s="2"/>
      <c r="G21" s="2"/>
      <c r="H21" s="2"/>
      <c r="I21" s="2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1:24" ht="15.6">
      <c r="A22" s="2"/>
      <c r="B22" s="2"/>
      <c r="C22" s="2"/>
      <c r="D22" s="14"/>
      <c r="E22" s="2"/>
      <c r="F22" s="2"/>
      <c r="G22" s="2"/>
      <c r="H22" s="2"/>
      <c r="I22" s="2"/>
      <c r="N22" s="89" t="str">
        <f>PROPER(CONCATENATE(X20,W20,V20,U20,T20,S20,R20,Q20,P20,N15))</f>
        <v>Empat Juta Tujuh Puluh Rupiah</v>
      </c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1:24" ht="15.6">
      <c r="A23" s="105" t="s">
        <v>43</v>
      </c>
      <c r="B23" s="105"/>
      <c r="C23" s="105"/>
      <c r="D23" s="105" t="s">
        <v>45</v>
      </c>
      <c r="E23" s="105"/>
      <c r="F23" s="105"/>
      <c r="G23" s="2"/>
      <c r="H23" s="105" t="s">
        <v>44</v>
      </c>
      <c r="I23" s="105"/>
    </row>
    <row r="24" spans="1:24" ht="15.6">
      <c r="A24" s="104" t="s">
        <v>19</v>
      </c>
      <c r="B24" s="104"/>
      <c r="C24" s="104"/>
      <c r="D24" s="104" t="s">
        <v>46</v>
      </c>
      <c r="E24" s="104"/>
      <c r="F24" s="104"/>
      <c r="G24" s="2"/>
      <c r="H24" s="104" t="s">
        <v>42</v>
      </c>
      <c r="I24" s="104"/>
    </row>
  </sheetData>
  <mergeCells count="23">
    <mergeCell ref="H18:I18"/>
    <mergeCell ref="A19:C19"/>
    <mergeCell ref="D19:F19"/>
    <mergeCell ref="H19:I19"/>
    <mergeCell ref="A24:C24"/>
    <mergeCell ref="D24:F24"/>
    <mergeCell ref="H24:I24"/>
    <mergeCell ref="A23:C23"/>
    <mergeCell ref="D23:F23"/>
    <mergeCell ref="H23:I23"/>
    <mergeCell ref="B2:I2"/>
    <mergeCell ref="B3:I3"/>
    <mergeCell ref="B4:I4"/>
    <mergeCell ref="B9:C9"/>
    <mergeCell ref="B13:C13"/>
    <mergeCell ref="B10:C10"/>
    <mergeCell ref="B11:C11"/>
    <mergeCell ref="B12:C12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B32" sqref="B32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2025-05-14T01:57:53Z</cp:lastPrinted>
  <dcterms:created xsi:type="dcterms:W3CDTF">2012-03-21T04:38:16Z</dcterms:created>
  <dcterms:modified xsi:type="dcterms:W3CDTF">2025-05-14T01:57:59Z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