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0260" windowHeight="8112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2018'!$A$2:$I$28</definedName>
  </definedNames>
  <calcPr calcId="124519"/>
</workbook>
</file>

<file path=xl/calcChain.xml><?xml version="1.0" encoding="utf-8"?>
<calcChain xmlns="http://schemas.openxmlformats.org/spreadsheetml/2006/main">
  <c r="H10" i="8"/>
  <c r="A11"/>
  <c r="A12" s="1"/>
  <c r="A13" s="1"/>
  <c r="A14" s="1"/>
  <c r="A15" s="1"/>
  <c r="A16" s="1"/>
  <c r="A17" s="1"/>
  <c r="A10"/>
  <c r="K10"/>
  <c r="G15" l="1"/>
  <c r="H15" s="1"/>
  <c r="N15"/>
  <c r="N14"/>
  <c r="H14"/>
  <c r="N13"/>
  <c r="H13"/>
  <c r="N16"/>
  <c r="H16"/>
  <c r="G14" i="15"/>
  <c r="AN35" i="14"/>
  <c r="AN32"/>
  <c r="AC32"/>
  <c r="AC35" l="1"/>
  <c r="R39" s="1"/>
  <c r="P18" i="8" l="1"/>
  <c r="N17" l="1"/>
  <c r="K17"/>
  <c r="H17"/>
  <c r="N12" l="1"/>
  <c r="H12"/>
  <c r="K11"/>
  <c r="H11"/>
  <c r="N9"/>
  <c r="M9"/>
  <c r="H9"/>
  <c r="I18" l="1"/>
  <c r="I19" s="1"/>
  <c r="I20" s="1"/>
  <c r="K20" l="1"/>
  <c r="N18"/>
  <c r="P19" l="1"/>
  <c r="P20" s="1"/>
  <c r="P21" s="1"/>
  <c r="Q18"/>
  <c r="Q19" s="1"/>
  <c r="Q20" l="1"/>
  <c r="Q21" s="1"/>
  <c r="P22" s="1"/>
  <c r="P24" s="1"/>
  <c r="R18"/>
  <c r="Q23" l="1"/>
  <c r="Q22"/>
  <c r="R19"/>
  <c r="R20" s="1"/>
  <c r="R21" s="1"/>
  <c r="R23" s="1"/>
  <c r="S18"/>
  <c r="Q24" l="1"/>
  <c r="R22"/>
  <c r="R24" s="1"/>
  <c r="S19"/>
  <c r="S20" s="1"/>
  <c r="S21" s="1"/>
  <c r="T18"/>
  <c r="U18" l="1"/>
  <c r="T19"/>
  <c r="T20" s="1"/>
  <c r="T21" s="1"/>
  <c r="T22" l="1"/>
  <c r="T23"/>
  <c r="V18"/>
  <c r="U19"/>
  <c r="U20" s="1"/>
  <c r="U21" s="1"/>
  <c r="S22"/>
  <c r="T24" l="1"/>
  <c r="W18"/>
  <c r="V19"/>
  <c r="V20" s="1"/>
  <c r="V21" s="1"/>
  <c r="U22"/>
  <c r="U23"/>
  <c r="S23"/>
  <c r="S24" s="1"/>
  <c r="W19" l="1"/>
  <c r="W20" s="1"/>
  <c r="W21" s="1"/>
  <c r="V22" s="1"/>
  <c r="X18"/>
  <c r="X19" s="1"/>
  <c r="U24"/>
  <c r="W23" l="1"/>
  <c r="W22"/>
  <c r="X20"/>
  <c r="X21" s="1"/>
  <c r="X23" l="1"/>
  <c r="X22"/>
  <c r="V23"/>
  <c r="V24" s="1"/>
  <c r="W24"/>
  <c r="X24" l="1"/>
  <c r="N26" s="1"/>
  <c r="B20" s="1"/>
</calcChain>
</file>

<file path=xl/sharedStrings.xml><?xml version="1.0" encoding="utf-8"?>
<sst xmlns="http://schemas.openxmlformats.org/spreadsheetml/2006/main" count="82" uniqueCount="60">
  <si>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</si>
  <si>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</si>
  <si>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</si>
  <si>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</si>
  <si>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</si>
  <si>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</si>
  <si>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</si>
  <si>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</si>
  <si>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</si>
  <si>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</si>
  <si>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</si>
  <si>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</si>
  <si>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</si>
  <si>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</si>
  <si>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</si>
  <si>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</si>
  <si>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</si>
  <si>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</si>
  <si>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</si>
  <si>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</si>
  <si>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</si>
  <si>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</si>
  <si>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</si>
  <si>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</si>
  <si>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</si>
  <si>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</si>
  <si>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</si>
  <si>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</si>
  <si>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</si>
  <si>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</si>
  <si>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</si>
  <si>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</si>
  <si>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</si>
  <si>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</si>
  <si>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</si>
  <si>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</si>
  <si>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</si>
  <si>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</si>
  <si>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</si>
  <si>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</si>
  <si>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</si>
  <si>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</si>
  <si>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12V 7.2AH  VRLA Battery - Panasonic Original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</si>
  <si>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</si>
  <si>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</si>
  <si>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</si>
  <si>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</si>
  <si>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</si>
  <si>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</si>
  <si>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</si>
  <si>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</si>
  <si>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Solar Charge Controller 12v/60A</t>
  </si>
  <si>
    <t>Solar Panel 100wp monocristaline lengkap rangka dudukan dan instalasi di lokasi</t>
  </si>
  <si>
    <t xml:space="preserve">Pressure Sensor, Cerabar E+H
Range 0-10 Bar 4-20 mA                                                                   Cerabar PMP11-VWJ
</t>
  </si>
  <si>
    <t>unit</t>
  </si>
  <si>
    <t>LOKASI: KANTOR BELAWAN</t>
  </si>
  <si>
    <t>Medan,          Januari 2023</t>
  </si>
  <si>
    <t>Julfan Fadhli</t>
  </si>
  <si>
    <t>Kabid. Ops. Pompa</t>
  </si>
  <si>
    <t>Ali Ismail Siregar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</si>
</sst>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4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8"/>
  <sheetViews>
    <sheetView tabSelected="1" zoomScale="83" zoomScaleNormal="83" workbookViewId="0">
      <selection activeCell="G24" sqref="G24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3" t="s">
        <v>16</v>
      </c>
      <c r="C2" s="103"/>
      <c r="D2" s="103"/>
      <c r="E2" s="103"/>
      <c r="F2" s="103"/>
      <c r="G2" s="103"/>
      <c r="H2" s="103"/>
      <c r="I2" s="103"/>
    </row>
    <row r="3" spans="1:14" ht="24.75" customHeight="1">
      <c r="A3" s="3"/>
      <c r="B3" s="104" t="s">
        <v>44</v>
      </c>
      <c r="C3" s="104"/>
      <c r="D3" s="104"/>
      <c r="E3" s="104"/>
      <c r="F3" s="104"/>
      <c r="G3" s="104"/>
      <c r="H3" s="104"/>
      <c r="I3" s="104"/>
    </row>
    <row r="4" spans="1:14" ht="25.8">
      <c r="A4" s="9"/>
      <c r="B4" s="105" t="s">
        <v>55</v>
      </c>
      <c r="C4" s="105"/>
      <c r="D4" s="105"/>
      <c r="E4" s="105"/>
      <c r="F4" s="105"/>
      <c r="G4" s="105"/>
      <c r="H4" s="105"/>
      <c r="I4" s="105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7" t="s">
        <v>0</v>
      </c>
      <c r="B6" s="99" t="s">
        <v>1</v>
      </c>
      <c r="C6" s="100"/>
      <c r="D6" s="97" t="s">
        <v>2</v>
      </c>
      <c r="E6" s="97" t="s">
        <v>3</v>
      </c>
      <c r="F6" s="97" t="s">
        <v>4</v>
      </c>
      <c r="G6" s="4" t="s">
        <v>5</v>
      </c>
      <c r="H6" s="4" t="s">
        <v>6</v>
      </c>
      <c r="I6" s="4" t="s">
        <v>7</v>
      </c>
    </row>
    <row r="7" spans="1:14" ht="15.6">
      <c r="A7" s="98"/>
      <c r="B7" s="101"/>
      <c r="C7" s="102"/>
      <c r="D7" s="98"/>
      <c r="E7" s="98"/>
      <c r="F7" s="98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6" t="s">
        <v>41</v>
      </c>
      <c r="C9" s="107"/>
      <c r="D9" s="64">
        <v>1</v>
      </c>
      <c r="E9" s="63" t="s">
        <v>45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10" t="s">
        <v>53</v>
      </c>
      <c r="C10" s="111"/>
      <c r="D10" s="94">
        <v>2</v>
      </c>
      <c r="E10" s="95" t="s">
        <v>54</v>
      </c>
      <c r="F10" s="95" t="s">
        <v>10</v>
      </c>
      <c r="G10" s="96">
        <v>3193994.1</v>
      </c>
      <c r="H10" s="96">
        <f>+G10*D10</f>
        <v>6387988.2000000002</v>
      </c>
      <c r="I10" s="66"/>
      <c r="K10" s="67">
        <f>24*3*2</f>
        <v>144</v>
      </c>
    </row>
    <row r="11" spans="1:14" s="67" customFormat="1" ht="48.75" customHeight="1">
      <c r="A11" s="63">
        <f t="shared" ref="A11:A17" si="0">+A10+1</f>
        <v>3</v>
      </c>
      <c r="B11" s="108" t="s">
        <v>49</v>
      </c>
      <c r="C11" s="109"/>
      <c r="D11" s="64">
        <v>1</v>
      </c>
      <c r="E11" s="63" t="s">
        <v>38</v>
      </c>
      <c r="F11" s="63" t="s">
        <v>10</v>
      </c>
      <c r="G11" s="65">
        <v>1600000</v>
      </c>
      <c r="H11" s="65">
        <f>+G11*D11</f>
        <v>1600000</v>
      </c>
      <c r="I11" s="66"/>
      <c r="K11" s="67">
        <f>24*3*2</f>
        <v>144</v>
      </c>
    </row>
    <row r="12" spans="1:14" s="67" customFormat="1" ht="18" customHeight="1">
      <c r="A12" s="63">
        <f t="shared" si="0"/>
        <v>4</v>
      </c>
      <c r="B12" s="108" t="s">
        <v>42</v>
      </c>
      <c r="C12" s="109"/>
      <c r="D12" s="64">
        <v>1</v>
      </c>
      <c r="E12" s="63" t="s">
        <v>31</v>
      </c>
      <c r="F12" s="63" t="s">
        <v>10</v>
      </c>
      <c r="G12" s="65">
        <v>250000</v>
      </c>
      <c r="H12" s="65">
        <f>G12*D12</f>
        <v>250000</v>
      </c>
      <c r="I12" s="66"/>
      <c r="N12" s="89" t="e">
        <f>12/#REF!</f>
        <v>#REF!</v>
      </c>
    </row>
    <row r="13" spans="1:14" s="67" customFormat="1" ht="18" customHeight="1">
      <c r="A13" s="63">
        <f t="shared" si="0"/>
        <v>5</v>
      </c>
      <c r="B13" s="108" t="s">
        <v>50</v>
      </c>
      <c r="C13" s="109"/>
      <c r="D13" s="64">
        <v>1</v>
      </c>
      <c r="E13" s="63" t="s">
        <v>31</v>
      </c>
      <c r="F13" s="63" t="s">
        <v>10</v>
      </c>
      <c r="G13" s="65">
        <v>1100000</v>
      </c>
      <c r="H13" s="65">
        <f>G13*D13</f>
        <v>1100000</v>
      </c>
      <c r="I13" s="66"/>
      <c r="N13" s="89" t="e">
        <f>12/#REF!</f>
        <v>#REF!</v>
      </c>
    </row>
    <row r="14" spans="1:14" s="67" customFormat="1" ht="35.25" customHeight="1">
      <c r="A14" s="63">
        <f t="shared" si="0"/>
        <v>6</v>
      </c>
      <c r="B14" s="108" t="s">
        <v>52</v>
      </c>
      <c r="C14" s="109"/>
      <c r="D14" s="64">
        <v>1</v>
      </c>
      <c r="E14" s="63" t="s">
        <v>31</v>
      </c>
      <c r="F14" s="63" t="s">
        <v>10</v>
      </c>
      <c r="G14" s="65">
        <v>1520000</v>
      </c>
      <c r="H14" s="65">
        <f>G14*D14</f>
        <v>1520000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8" t="s">
        <v>47</v>
      </c>
      <c r="C15" s="109"/>
      <c r="D15" s="64">
        <v>5</v>
      </c>
      <c r="E15" s="63" t="s">
        <v>46</v>
      </c>
      <c r="F15" s="63" t="s">
        <v>10</v>
      </c>
      <c r="G15" s="65">
        <f>1300000/50</f>
        <v>26000</v>
      </c>
      <c r="H15" s="65">
        <f>G15*D15</f>
        <v>130000</v>
      </c>
      <c r="I15" s="66"/>
      <c r="N15" s="89" t="e">
        <f>12/#REF!</f>
        <v>#REF!</v>
      </c>
    </row>
    <row r="16" spans="1:14" s="67" customFormat="1" ht="18" customHeight="1">
      <c r="A16" s="63">
        <f t="shared" si="0"/>
        <v>8</v>
      </c>
      <c r="B16" s="108" t="s">
        <v>51</v>
      </c>
      <c r="C16" s="109"/>
      <c r="D16" s="64">
        <v>1</v>
      </c>
      <c r="E16" s="63" t="s">
        <v>31</v>
      </c>
      <c r="F16" s="63" t="s">
        <v>10</v>
      </c>
      <c r="G16" s="65">
        <v>300000</v>
      </c>
      <c r="H16" s="65">
        <f>G16*D16</f>
        <v>300000</v>
      </c>
      <c r="I16" s="66"/>
      <c r="N16" s="89" t="e">
        <f>12/#REF!</f>
        <v>#REF!</v>
      </c>
    </row>
    <row r="17" spans="1:24" s="67" customFormat="1" ht="36" customHeight="1">
      <c r="A17" s="63">
        <f t="shared" si="0"/>
        <v>9</v>
      </c>
      <c r="B17" s="106" t="s">
        <v>43</v>
      </c>
      <c r="C17" s="107"/>
      <c r="D17" s="64">
        <v>1</v>
      </c>
      <c r="E17" s="63" t="s">
        <v>45</v>
      </c>
      <c r="F17" s="63" t="s">
        <v>10</v>
      </c>
      <c r="G17" s="65">
        <v>100000</v>
      </c>
      <c r="H17" s="65">
        <f>+G17*D17</f>
        <v>100000</v>
      </c>
      <c r="I17" s="66"/>
      <c r="K17" s="67">
        <f>24*3*2</f>
        <v>144</v>
      </c>
      <c r="N17" s="67">
        <f>12*220/(220+100+1000)</f>
        <v>2</v>
      </c>
    </row>
    <row r="18" spans="1:24" ht="15.6">
      <c r="A18" s="71"/>
      <c r="B18" s="69"/>
      <c r="C18" s="70"/>
      <c r="D18" s="72"/>
      <c r="E18" s="68"/>
      <c r="F18" s="68"/>
      <c r="G18" s="73"/>
      <c r="H18" s="74"/>
      <c r="I18" s="75">
        <f>SUM(H9:H18)</f>
        <v>24987988.199999999</v>
      </c>
      <c r="N18" s="90">
        <f>I20</f>
        <v>24988000</v>
      </c>
      <c r="O18" s="91">
        <v>1</v>
      </c>
      <c r="P18" s="91">
        <f>+O18*10</f>
        <v>10</v>
      </c>
      <c r="Q18" s="91">
        <f t="shared" ref="Q18:X18" si="1">+P18*10</f>
        <v>100</v>
      </c>
      <c r="R18" s="91">
        <f t="shared" si="1"/>
        <v>1000</v>
      </c>
      <c r="S18" s="91">
        <f t="shared" si="1"/>
        <v>10000</v>
      </c>
      <c r="T18" s="91">
        <f t="shared" si="1"/>
        <v>100000</v>
      </c>
      <c r="U18" s="91">
        <f t="shared" si="1"/>
        <v>1000000</v>
      </c>
      <c r="V18" s="91">
        <f t="shared" si="1"/>
        <v>10000000</v>
      </c>
      <c r="W18" s="91">
        <f t="shared" si="1"/>
        <v>100000000</v>
      </c>
      <c r="X18" s="91">
        <f t="shared" si="1"/>
        <v>1000000000</v>
      </c>
    </row>
    <row r="19" spans="1:24" ht="15.6">
      <c r="A19" s="77"/>
      <c r="B19" s="78" t="s">
        <v>18</v>
      </c>
      <c r="C19" s="78"/>
      <c r="D19" s="79"/>
      <c r="E19" s="78"/>
      <c r="F19" s="78"/>
      <c r="G19" s="80"/>
      <c r="H19" s="81" t="s">
        <v>11</v>
      </c>
      <c r="I19" s="7">
        <f>+I18</f>
        <v>24987988.199999999</v>
      </c>
      <c r="N19" s="92" t="s">
        <v>39</v>
      </c>
      <c r="O19" s="91">
        <v>0</v>
      </c>
      <c r="P19" s="93">
        <f>MOD(N18,P18)</f>
        <v>0</v>
      </c>
      <c r="Q19" s="93">
        <f>MOD(N18,Q18)</f>
        <v>0</v>
      </c>
      <c r="R19" s="93">
        <f>MOD(N18,R18)</f>
        <v>0</v>
      </c>
      <c r="S19" s="93">
        <f>MOD(N18,S18)</f>
        <v>8000</v>
      </c>
      <c r="T19" s="93">
        <f>MOD(N18,T18)</f>
        <v>88000</v>
      </c>
      <c r="U19" s="93">
        <f>MOD(N18,U18)</f>
        <v>988000</v>
      </c>
      <c r="V19" s="93">
        <f>MOD(N18,V18)</f>
        <v>4988000</v>
      </c>
      <c r="W19" s="93">
        <f>MOD(N18,W18)</f>
        <v>24988000</v>
      </c>
      <c r="X19" s="93">
        <f>MOD(N18,X18)</f>
        <v>24988000</v>
      </c>
    </row>
    <row r="20" spans="1:24" ht="15.6">
      <c r="A20" s="82"/>
      <c r="B20" s="83" t="str">
        <f>N26</f>
        <v>Dua Puluh Empat Juta Sembilan Ratus Delapan Puluh Delapan Ribu Rupiah</v>
      </c>
      <c r="C20" s="84"/>
      <c r="D20" s="85"/>
      <c r="E20" s="86"/>
      <c r="F20" s="86"/>
      <c r="G20" s="87"/>
      <c r="H20" s="88" t="s">
        <v>12</v>
      </c>
      <c r="I20" s="76">
        <f>ROUND(I19,-3)</f>
        <v>24988000</v>
      </c>
      <c r="K20" s="1">
        <f>25000000-I20</f>
        <v>12000</v>
      </c>
      <c r="N20" s="91"/>
      <c r="O20" s="91"/>
      <c r="P20" s="91">
        <f t="shared" ref="P20:U20" si="2">+P19-O19</f>
        <v>0</v>
      </c>
      <c r="Q20" s="91">
        <f t="shared" si="2"/>
        <v>0</v>
      </c>
      <c r="R20" s="91">
        <f t="shared" si="2"/>
        <v>0</v>
      </c>
      <c r="S20" s="91">
        <f t="shared" si="2"/>
        <v>8000</v>
      </c>
      <c r="T20" s="91">
        <f t="shared" si="2"/>
        <v>80000</v>
      </c>
      <c r="U20" s="91">
        <f t="shared" si="2"/>
        <v>900000</v>
      </c>
      <c r="V20" s="91">
        <f>+V19-U19</f>
        <v>4000000</v>
      </c>
      <c r="W20" s="91">
        <f>+W19-V19</f>
        <v>20000000</v>
      </c>
      <c r="X20" s="91">
        <f>+X19-W19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2"/>
      <c r="I21" s="2"/>
      <c r="N21" s="91"/>
      <c r="O21" s="91"/>
      <c r="P21" s="91">
        <f t="shared" ref="P21:U21" si="3">+P20*10/P18</f>
        <v>0</v>
      </c>
      <c r="Q21" s="91">
        <f t="shared" si="3"/>
        <v>0</v>
      </c>
      <c r="R21" s="91">
        <f t="shared" si="3"/>
        <v>0</v>
      </c>
      <c r="S21" s="91">
        <f t="shared" si="3"/>
        <v>8</v>
      </c>
      <c r="T21" s="91">
        <f t="shared" si="3"/>
        <v>8</v>
      </c>
      <c r="U21" s="91">
        <f t="shared" si="3"/>
        <v>9</v>
      </c>
      <c r="V21" s="91">
        <f>+V20*10/V18</f>
        <v>4</v>
      </c>
      <c r="W21" s="91">
        <f>+W20*10/W18</f>
        <v>2</v>
      </c>
      <c r="X21" s="91">
        <f>+X20*10/X18</f>
        <v>0</v>
      </c>
    </row>
    <row r="22" spans="1:24" ht="15.6">
      <c r="A22" s="2"/>
      <c r="B22" s="2"/>
      <c r="C22" s="2"/>
      <c r="D22" s="17"/>
      <c r="E22" s="2"/>
      <c r="F22" s="2"/>
      <c r="G22" s="2"/>
      <c r="H22" s="112" t="s">
        <v>56</v>
      </c>
      <c r="I22" s="112"/>
      <c r="N22" s="91"/>
      <c r="O22" s="91"/>
      <c r="P22" s="91" t="str">
        <f>IF(AND(P21&gt;0,Q21&lt;&gt;1),CHOOSE(P21,"satu","dua","tiga","empat","lima","enam","tujuh","delapan","sembilan"),"")</f>
        <v/>
      </c>
      <c r="Q22" s="91" t="str">
        <f>IF(Q21&gt;0,CHOOSE(Q21,CHOOSE(P21+1,"se","se","dua","tiga","empat","lima","enam","tujuh","delapan","sembilan"),"dua","tiga","empat","lima","enam","tujuh","delapan","sembilan"),"")</f>
        <v/>
      </c>
      <c r="R22" s="91" t="str">
        <f>IF(R21&gt;0,CHOOSE(R21,"se","dua","tiga","empat","lima","enam","tujuh","delapan","sembilan"),"")</f>
        <v/>
      </c>
      <c r="S22" s="91" t="str">
        <f>IF(AND(S21&gt;0,T21&lt;&gt;1),CHOOSE(S21,"satu","dua","tiga","empat","lima","enam","tujuh","delapan","sembilan"),"")</f>
        <v>delapan</v>
      </c>
      <c r="T22" s="91" t="str">
        <f>IF(T21&gt;0,CHOOSE(T21,CHOOSE(S21+1,"se","se","dua","tiga","empat","lima","enam","tujuh","delapan","sembilan"),"dua","tiga","empat","lima","enam","tujuh","delapan","sembilan"),"")</f>
        <v>delapan</v>
      </c>
      <c r="U22" s="91" t="str">
        <f>IF(U21&gt;0,CHOOSE(U21,"se","dua","tiga","empat","lima","enam","tujuh","delapan","sembilan"),"")</f>
        <v>sembilan</v>
      </c>
      <c r="V22" s="91" t="str">
        <f>IF(AND(V21&gt;0,W21&lt;&gt;1),CHOOSE(V21,"satu","dua","tiga","empat","lima","enam","tujuh","delapan","sembilan"),"")</f>
        <v>empat</v>
      </c>
      <c r="W22" s="91" t="str">
        <f>IF(W21&gt;0,CHOOSE(W21,CHOOSE(V21+1,"","se","dua","tiga","empat","lima","enam","tujuh","delapan","sembilan"),"dua","tiga","empat","lima","enam","tujuh","delapan","sembilan"),"")</f>
        <v>dua</v>
      </c>
      <c r="X22" s="91" t="str">
        <f>IF(X21&gt;0,CHOOSE(X21,"se","dua","tiga","empat","lima","enam","tujuh","delapan","sembilan"),"")</f>
        <v/>
      </c>
    </row>
    <row r="23" spans="1:24" ht="15.6">
      <c r="A23" s="112" t="s">
        <v>13</v>
      </c>
      <c r="B23" s="112"/>
      <c r="C23" s="112"/>
      <c r="D23" s="112" t="s">
        <v>14</v>
      </c>
      <c r="E23" s="112"/>
      <c r="F23" s="112"/>
      <c r="G23" s="2"/>
      <c r="H23" s="112" t="s">
        <v>15</v>
      </c>
      <c r="I23" s="112"/>
      <c r="N23" s="91"/>
      <c r="O23" s="91"/>
      <c r="P23" s="91"/>
      <c r="Q23" s="91" t="str">
        <f>IF(Q21&gt;0,IF(AND(Q21=1,P21&gt;0)," belas "," puluh "),"")</f>
        <v/>
      </c>
      <c r="R23" s="91" t="str">
        <f>IF(R21&gt;0," ratus ","")</f>
        <v/>
      </c>
      <c r="S23" s="91" t="str">
        <f>IF(SUM(S21,U21)&gt;0," ribu ","")</f>
        <v xml:space="preserve"> ribu </v>
      </c>
      <c r="T23" s="91" t="str">
        <f>IF(T21&gt;0,IF(AND(T21=1,S21&gt;0)," belas "," puluh "),"")</f>
        <v xml:space="preserve"> puluh </v>
      </c>
      <c r="U23" s="91" t="str">
        <f>IF(U21&gt;0," ratus ","")</f>
        <v xml:space="preserve"> ratus </v>
      </c>
      <c r="V23" s="91" t="str">
        <f>IF(SUM(V21,X21)&gt;0," juta ","")</f>
        <v xml:space="preserve"> juta </v>
      </c>
      <c r="W23" s="91" t="str">
        <f>IF(W21&gt;0,IF(AND(W21=1,V21&gt;0)," belas "," puluh "),"")</f>
        <v xml:space="preserve"> puluh </v>
      </c>
      <c r="X23" s="91" t="str">
        <f>IF(X21&gt;0," ratus ","")</f>
        <v/>
      </c>
    </row>
    <row r="24" spans="1:24" ht="15.6">
      <c r="A24" s="2"/>
      <c r="B24" s="2"/>
      <c r="C24" s="2"/>
      <c r="D24" s="17"/>
      <c r="E24" s="2"/>
      <c r="F24" s="2"/>
      <c r="G24" s="2"/>
      <c r="H24" s="2"/>
      <c r="I24" s="2"/>
      <c r="N24" s="91"/>
      <c r="O24" s="91"/>
      <c r="P24" s="91" t="str">
        <f>CONCATENATE(P22,P17)</f>
        <v/>
      </c>
      <c r="Q24" s="91" t="str">
        <f t="shared" ref="Q24:X24" si="4">CONCATENATE(Q22,Q23)</f>
        <v/>
      </c>
      <c r="R24" s="91" t="str">
        <f t="shared" si="4"/>
        <v/>
      </c>
      <c r="S24" s="91" t="str">
        <f t="shared" si="4"/>
        <v xml:space="preserve">delapan ribu </v>
      </c>
      <c r="T24" s="91" t="str">
        <f t="shared" si="4"/>
        <v xml:space="preserve">delapan puluh </v>
      </c>
      <c r="U24" s="91" t="str">
        <f t="shared" si="4"/>
        <v xml:space="preserve">sembilan ratus </v>
      </c>
      <c r="V24" s="91" t="str">
        <f t="shared" si="4"/>
        <v xml:space="preserve">empat juta </v>
      </c>
      <c r="W24" s="91" t="str">
        <f t="shared" si="4"/>
        <v xml:space="preserve">dua puluh </v>
      </c>
      <c r="X24" s="91" t="str">
        <f t="shared" si="4"/>
        <v/>
      </c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6">
      <c r="A26" s="2"/>
      <c r="B26" s="2"/>
      <c r="C26" s="2"/>
      <c r="D26" s="14"/>
      <c r="E26" s="2"/>
      <c r="F26" s="2"/>
      <c r="G26" s="2"/>
      <c r="H26" s="2"/>
      <c r="I26" s="2"/>
      <c r="N26" s="92" t="str">
        <f>PROPER(CONCATENATE(X24,W24,V24,U24,T24,S24,R24,Q24,P24,N19))</f>
        <v>Dua Puluh Empat Juta Sembilan Ratus Delapan Puluh Delapan Ribu Rupiah</v>
      </c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1:24" ht="15.6">
      <c r="A27" s="113" t="s">
        <v>40</v>
      </c>
      <c r="B27" s="113"/>
      <c r="C27" s="113"/>
      <c r="D27" s="113" t="s">
        <v>59</v>
      </c>
      <c r="E27" s="113"/>
      <c r="F27" s="113"/>
      <c r="G27" s="2"/>
      <c r="H27" s="113" t="s">
        <v>57</v>
      </c>
      <c r="I27" s="113"/>
    </row>
    <row r="28" spans="1:24" ht="15.6">
      <c r="A28" s="112" t="s">
        <v>19</v>
      </c>
      <c r="B28" s="112"/>
      <c r="C28" s="112"/>
      <c r="D28" s="112" t="s">
        <v>48</v>
      </c>
      <c r="E28" s="112"/>
      <c r="F28" s="112"/>
      <c r="G28" s="2"/>
      <c r="H28" s="112" t="s">
        <v>58</v>
      </c>
      <c r="I28" s="112"/>
    </row>
  </sheetData>
  <mergeCells count="27">
    <mergeCell ref="H22:I22"/>
    <mergeCell ref="A23:C23"/>
    <mergeCell ref="D23:F23"/>
    <mergeCell ref="H23:I23"/>
    <mergeCell ref="A28:C28"/>
    <mergeCell ref="D28:F28"/>
    <mergeCell ref="H28:I28"/>
    <mergeCell ref="A27:C27"/>
    <mergeCell ref="D27:F27"/>
    <mergeCell ref="H27:I27"/>
    <mergeCell ref="B2:I2"/>
    <mergeCell ref="B3:I3"/>
    <mergeCell ref="B4:I4"/>
    <mergeCell ref="B9:C9"/>
    <mergeCell ref="B17:C17"/>
    <mergeCell ref="B11:C11"/>
    <mergeCell ref="B12:C12"/>
    <mergeCell ref="B16:C16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2022-10-24T09:09:40Z</cp:lastPrinted>
  <dcterms:created xsi:type="dcterms:W3CDTF">2012-03-21T04:38:16Z</dcterms:created>
  <dcterms:modified xsi:type="dcterms:W3CDTF">2023-01-25T03:38:11Z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