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4" i="8"/>
  <c r="G14"/>
  <c r="A11"/>
  <c r="A12"/>
  <c r="A13" s="1"/>
  <c r="A14" s="1"/>
  <c r="A15" s="1"/>
  <c r="A16" s="1"/>
  <c r="A10"/>
  <c r="N14"/>
  <c r="N13"/>
  <c r="H13"/>
  <c r="N12"/>
  <c r="H12"/>
  <c r="N15"/>
  <c r="H15"/>
  <c r="G14" i="15"/>
  <c r="AN35" i="14"/>
  <c r="AN32"/>
  <c r="AC32"/>
  <c r="AC35" l="1"/>
  <c r="R39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R17"/>
  <c r="R18"/>
  <c r="Q18"/>
  <c r="Q19" s="1"/>
  <c r="Q20" s="1"/>
  <c r="S17"/>
  <c r="T17"/>
  <c r="U17"/>
  <c r="V17"/>
  <c r="W17"/>
  <c r="X17"/>
  <c r="X18"/>
  <c r="W18"/>
  <c r="V18"/>
  <c r="U18"/>
  <c r="T18"/>
  <c r="S18"/>
  <c r="W19" l="1"/>
  <c r="W20" s="1"/>
  <c r="X19"/>
  <c r="X20" s="1"/>
  <c r="X22" s="1"/>
  <c r="T19"/>
  <c r="T20" s="1"/>
  <c r="T21" s="1"/>
  <c r="P21"/>
  <c r="P23" s="1"/>
  <c r="R19"/>
  <c r="R20" s="1"/>
  <c r="R22" s="1"/>
  <c r="U19"/>
  <c r="U20" s="1"/>
  <c r="U21" s="1"/>
  <c r="Q22"/>
  <c r="Q21"/>
  <c r="S19"/>
  <c r="S20" s="1"/>
  <c r="V19"/>
  <c r="V20" s="1"/>
  <c r="W22" l="1"/>
  <c r="R21"/>
  <c r="R23" s="1"/>
  <c r="X21"/>
  <c r="X23" s="1"/>
  <c r="W21"/>
  <c r="W23" s="1"/>
  <c r="U22"/>
  <c r="U23" s="1"/>
  <c r="S21"/>
  <c r="S22"/>
  <c r="T22"/>
  <c r="T23" s="1"/>
  <c r="Q23"/>
  <c r="V21"/>
  <c r="V23" s="1"/>
  <c r="V22"/>
  <c r="S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<sst xmlns="http://schemas.openxmlformats.org/spreadsheetml/2006/main" count="79" uniqueCount="58">
  <si>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</si>
  <si>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</si>
  <si>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</si>
  <si>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</si>
  <si>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</si>
  <si>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</si>
  <si>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</si>
  <si>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</si>
  <si>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</si>
  <si>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</si>
  <si>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</si>
  <si>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</si>
  <si>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</si>
  <si>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</si>
  <si>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</si>
  <si>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</si>
  <si>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</si>
  <si>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</si>
  <si>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</si>
  <si>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</si>
  <si>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</si>
  <si>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</si>
  <si>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</si>
  <si>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</si>
  <si>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</si>
  <si>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</si>
  <si>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</si>
  <si>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</si>
  <si>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</si>
  <si>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</si>
  <si>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</si>
  <si>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</si>
  <si>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</si>
  <si>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</si>
  <si>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</si>
  <si>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</si>
  <si>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</si>
  <si>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</si>
  <si>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</si>
  <si>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</si>
  <si>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</si>
  <si>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</si>
  <si>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4G Wireless Router + LTE Modem
Brand : TP-Link
Type : MR3020</t>
  </si>
  <si>
    <t>12V 7.2AH  VRLA Battery - Panasonic Original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</si>
  <si>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</si>
  <si>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</si>
  <si>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</si>
  <si>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</si>
  <si>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</si>
  <si>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Relay Omron MK2P 220V</t>
  </si>
  <si>
    <t>Panel 40 x 50 x 25 cm indoor</t>
  </si>
  <si>
    <t xml:space="preserve">Battery charger Lawren, automatic super fast 12V </t>
  </si>
  <si>
    <t>m</t>
  </si>
  <si>
    <t>Kabel NYHYY 3 x 1.5 mm Extrana</t>
  </si>
  <si>
    <t>LOKASI: RUMAH POMPA RS SEMBIRING</t>
  </si>
  <si>
    <t xml:space="preserve"> Kadiv. Transmisi Distribusi</t>
  </si>
  <si>
    <t>Medan,          April 2022</t>
  </si>
  <si>
    <t>Plh.Abdul Hakim Hasibuan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</si>
</sst>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09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topLeftCell="A16" zoomScale="83" zoomScaleNormal="83" workbookViewId="0">
      <selection sqref="A1:I2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45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54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3" t="s">
        <v>41</v>
      </c>
      <c r="C9" s="104"/>
      <c r="D9" s="64">
        <v>1</v>
      </c>
      <c r="E9" s="63" t="s">
        <v>48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5" t="s">
        <v>42</v>
      </c>
      <c r="C10" s="106"/>
      <c r="D10" s="64">
        <v>1</v>
      </c>
      <c r="E10" s="63" t="s">
        <v>38</v>
      </c>
      <c r="F10" s="63" t="s">
        <v>10</v>
      </c>
      <c r="G10" s="65">
        <v>450000</v>
      </c>
      <c r="H10" s="65">
        <f>+G10*D10</f>
        <v>450000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5" t="s">
        <v>43</v>
      </c>
      <c r="C11" s="106"/>
      <c r="D11" s="64">
        <v>1</v>
      </c>
      <c r="E11" s="63" t="s">
        <v>31</v>
      </c>
      <c r="F11" s="63" t="s">
        <v>10</v>
      </c>
      <c r="G11" s="65">
        <v>250000</v>
      </c>
      <c r="H11" s="65">
        <f>G11*D11</f>
        <v>250000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5" t="s">
        <v>50</v>
      </c>
      <c r="C12" s="106"/>
      <c r="D12" s="64">
        <v>1</v>
      </c>
      <c r="E12" s="63" t="s">
        <v>31</v>
      </c>
      <c r="F12" s="63" t="s">
        <v>10</v>
      </c>
      <c r="G12" s="65">
        <v>500000</v>
      </c>
      <c r="H12" s="65">
        <f>G12*D12</f>
        <v>500000</v>
      </c>
      <c r="I12" s="66"/>
      <c r="N12" s="89" t="e">
        <f>12/#REF!</f>
        <v>#REF!</v>
      </c>
    </row>
    <row r="13" spans="1:14" s="67" customFormat="1" ht="18" customHeight="1">
      <c r="A13" s="63">
        <f t="shared" si="0"/>
        <v>5</v>
      </c>
      <c r="B13" s="105" t="s">
        <v>51</v>
      </c>
      <c r="C13" s="106"/>
      <c r="D13" s="64">
        <v>1</v>
      </c>
      <c r="E13" s="63" t="s">
        <v>31</v>
      </c>
      <c r="F13" s="63" t="s">
        <v>10</v>
      </c>
      <c r="G13" s="65">
        <v>650000</v>
      </c>
      <c r="H13" s="65">
        <f>G13*D13</f>
        <v>650000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5" t="s">
        <v>53</v>
      </c>
      <c r="C14" s="106"/>
      <c r="D14" s="64">
        <v>15</v>
      </c>
      <c r="E14" s="63" t="s">
        <v>52</v>
      </c>
      <c r="F14" s="63" t="s">
        <v>10</v>
      </c>
      <c r="G14" s="65">
        <f>1300000/50</f>
        <v>26000</v>
      </c>
      <c r="H14" s="65">
        <f>G14*D14</f>
        <v>390000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5" t="s">
        <v>49</v>
      </c>
      <c r="C15" s="106"/>
      <c r="D15" s="64">
        <v>1</v>
      </c>
      <c r="E15" s="63" t="s">
        <v>31</v>
      </c>
      <c r="F15" s="63" t="s">
        <v>10</v>
      </c>
      <c r="G15" s="65">
        <v>250000</v>
      </c>
      <c r="H15" s="65">
        <f>G15*D15</f>
        <v>250000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103" t="s">
        <v>44</v>
      </c>
      <c r="C16" s="104"/>
      <c r="D16" s="64">
        <v>1</v>
      </c>
      <c r="E16" s="63" t="s">
        <v>48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16290000</v>
      </c>
      <c r="N17" s="90">
        <f>I19</f>
        <v>16290000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16290000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90000</v>
      </c>
      <c r="U18" s="93">
        <f>MOD(N17,U17)</f>
        <v>290000</v>
      </c>
      <c r="V18" s="93">
        <f>MOD(N17,V17)</f>
        <v>6290000</v>
      </c>
      <c r="W18" s="93">
        <f>MOD(N17,W17)</f>
        <v>16290000</v>
      </c>
      <c r="X18" s="93">
        <f>MOD(N17,X17)</f>
        <v>16290000</v>
      </c>
    </row>
    <row r="19" spans="1:24" ht="15.75">
      <c r="A19" s="82"/>
      <c r="B19" s="83" t="str">
        <f>N25</f>
        <v>Enam Belas  Juta Dua Ratus Sembilan Puluh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16290000</v>
      </c>
      <c r="K19" s="1">
        <f>25000000-I19</f>
        <v>8710000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90000</v>
      </c>
      <c r="U19" s="91">
        <f t="shared" si="2"/>
        <v>200000</v>
      </c>
      <c r="V19" s="91">
        <f>+V18-U18</f>
        <v>6000000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9</v>
      </c>
      <c r="U20" s="91">
        <f t="shared" si="3"/>
        <v>2</v>
      </c>
      <c r="V20" s="91">
        <f>+V19*10/V17</f>
        <v>6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07" t="s">
        <v>56</v>
      </c>
      <c r="I21" s="10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sembilan</v>
      </c>
      <c r="U21" s="91" t="str">
        <f>IF(U20&gt;0,CHOOSE(U20,"se","dua","tiga","empat","lima","enam","tujuh","delapan","sembilan"),"")</f>
        <v>dua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enam</v>
      </c>
      <c r="X21" s="91" t="str">
        <f>IF(X20&gt;0,CHOOSE(X20,"se","dua","tiga","empat","lima","enam","tujuh","delapan","sembilan"),"")</f>
        <v/>
      </c>
    </row>
    <row r="22" spans="1:24" ht="15.75">
      <c r="A22" s="107" t="s">
        <v>13</v>
      </c>
      <c r="B22" s="107"/>
      <c r="C22" s="107"/>
      <c r="D22" s="107" t="s">
        <v>14</v>
      </c>
      <c r="E22" s="107"/>
      <c r="F22" s="107"/>
      <c r="G22" s="2"/>
      <c r="H22" s="107" t="s">
        <v>15</v>
      </c>
      <c r="I22" s="10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 xml:space="preserve"> puluh </v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 xml:space="preserve">sembilan puluh </v>
      </c>
      <c r="U23" s="91" t="str">
        <f t="shared" si="4"/>
        <v xml:space="preserve">dua ratus </v>
      </c>
      <c r="V23" s="91" t="str">
        <f t="shared" si="4"/>
        <v xml:space="preserve"> juta </v>
      </c>
      <c r="W23" s="91" t="str">
        <f t="shared" si="4"/>
        <v xml:space="preserve">enam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Enam Belas  Juta Dua Ratus Sembilan Puluh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08" t="s">
        <v>40</v>
      </c>
      <c r="B26" s="108"/>
      <c r="C26" s="108"/>
      <c r="D26" s="108" t="s">
        <v>57</v>
      </c>
      <c r="E26" s="108"/>
      <c r="F26" s="108"/>
      <c r="G26" s="2"/>
      <c r="H26" s="108" t="s">
        <v>46</v>
      </c>
      <c r="I26" s="108"/>
    </row>
    <row r="27" spans="1:24" ht="15.75">
      <c r="A27" s="107" t="s">
        <v>19</v>
      </c>
      <c r="B27" s="107"/>
      <c r="C27" s="107"/>
      <c r="D27" s="107" t="s">
        <v>55</v>
      </c>
      <c r="E27" s="107"/>
      <c r="F27" s="107"/>
      <c r="G27" s="2"/>
      <c r="H27" s="107" t="s">
        <v>47</v>
      </c>
      <c r="I27" s="107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2022-04-12T05:59:02Z</cp:lastPrinted>
  <dcterms:created xsi:type="dcterms:W3CDTF">2012-03-21T04:38:16Z</dcterms:created>
  <dcterms:modified xsi:type="dcterms:W3CDTF">2022-04-12T05:59:05Z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