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G14" i="8"/>
  <c r="H14" s="1"/>
  <c r="A11"/>
  <c r="A12" s="1"/>
  <c r="A13" s="1"/>
  <c r="A14" s="1"/>
  <c r="A15" s="1"/>
  <c r="A16" s="1"/>
  <c r="A10"/>
  <c r="N14"/>
  <c r="N13"/>
  <c r="H13"/>
  <c r="N12"/>
  <c r="H12"/>
  <c r="N15"/>
  <c r="H15"/>
  <c r="G14" i="15"/>
  <c r="AN35" i="14"/>
  <c r="AN32"/>
  <c r="AC32"/>
  <c r="AC35" l="1"/>
  <c r="R39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 l="1"/>
  <c r="R21"/>
  <c r="R23" s="1"/>
  <c r="S18"/>
  <c r="S19" s="1"/>
  <c r="S20" s="1"/>
  <c r="T17"/>
  <c r="U17" l="1"/>
  <c r="T18"/>
  <c r="T19" s="1"/>
  <c r="T20" s="1"/>
  <c r="T21" l="1"/>
  <c r="T22"/>
  <c r="V17"/>
  <c r="U18"/>
  <c r="U19" s="1"/>
  <c r="U20" s="1"/>
  <c r="S21"/>
  <c r="T23" l="1"/>
  <c r="W17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<sst xmlns="http://schemas.openxmlformats.org/spreadsheetml/2006/main" count="79" uniqueCount="58">
  <si>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</si>
  <si>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</si>
  <si>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</si>
  <si>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</si>
  <si>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</si>
  <si>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</si>
  <si>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</si>
  <si>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</si>
  <si>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</si>
  <si>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</si>
  <si>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</si>
  <si>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</si>
  <si>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</si>
  <si>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</si>
  <si>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</si>
  <si>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</si>
  <si>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</si>
  <si>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</si>
  <si>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</si>
  <si>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</si>
  <si>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</si>
  <si>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</si>
  <si>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</si>
  <si>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</si>
  <si>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</si>
  <si>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</si>
  <si>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</si>
  <si>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</si>
  <si>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</si>
  <si>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</si>
  <si>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</si>
  <si>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</si>
  <si>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</si>
  <si>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</si>
  <si>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</si>
  <si>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</si>
  <si>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</si>
  <si>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</si>
  <si>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</si>
  <si>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</si>
  <si>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</si>
  <si>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</si>
  <si>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12V 7.2AH  VRLA Battery - Panasonic Original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</si>
  <si>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</si>
  <si>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</si>
  <si>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</si>
  <si>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</si>
  <si>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</si>
  <si>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m</t>
  </si>
  <si>
    <t>Kabel NYHYY 3 x 1.5 mm Extrana</t>
  </si>
  <si>
    <t xml:space="preserve"> Kadiv. Transmisi Distribusi</t>
  </si>
  <si>
    <t>4G Wireless Router + LTE Modem
Brand : TP-Link
Type : MR6400</t>
  </si>
  <si>
    <t>Panel 60 x 40 x 25 cm outdoor pelat 1,2mm</t>
  </si>
  <si>
    <t>Muhri Fepri Iswanto</t>
  </si>
  <si>
    <t>LOKASI: PANEMBAHAN</t>
  </si>
  <si>
    <t>Medan,          September 2022</t>
  </si>
  <si>
    <t>Solar Charge Controller 12v/60A</t>
  </si>
  <si>
    <t>Solar Panel 100wp monocristaline lengkap rangka dudukan dan instalasi di lokasi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</si>
</sst>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09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zoomScale="83" zoomScaleNormal="83" workbookViewId="0">
      <selection activeCell="G14" sqref="G14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100" t="s">
        <v>16</v>
      </c>
      <c r="C2" s="100"/>
      <c r="D2" s="100"/>
      <c r="E2" s="100"/>
      <c r="F2" s="100"/>
      <c r="G2" s="100"/>
      <c r="H2" s="100"/>
      <c r="I2" s="100"/>
    </row>
    <row r="3" spans="1:14" ht="24.75" customHeight="1">
      <c r="A3" s="3"/>
      <c r="B3" s="101" t="s">
        <v>44</v>
      </c>
      <c r="C3" s="101"/>
      <c r="D3" s="101"/>
      <c r="E3" s="101"/>
      <c r="F3" s="101"/>
      <c r="G3" s="101"/>
      <c r="H3" s="101"/>
      <c r="I3" s="101"/>
    </row>
    <row r="4" spans="1:14" ht="26.25">
      <c r="A4" s="9"/>
      <c r="B4" s="102" t="s">
        <v>54</v>
      </c>
      <c r="C4" s="102"/>
      <c r="D4" s="102"/>
      <c r="E4" s="102"/>
      <c r="F4" s="102"/>
      <c r="G4" s="102"/>
      <c r="H4" s="102"/>
      <c r="I4" s="102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94" t="s">
        <v>0</v>
      </c>
      <c r="B6" s="96" t="s">
        <v>1</v>
      </c>
      <c r="C6" s="97"/>
      <c r="D6" s="94" t="s">
        <v>2</v>
      </c>
      <c r="E6" s="94" t="s">
        <v>3</v>
      </c>
      <c r="F6" s="94" t="s">
        <v>4</v>
      </c>
      <c r="G6" s="4" t="s">
        <v>5</v>
      </c>
      <c r="H6" s="4" t="s">
        <v>6</v>
      </c>
      <c r="I6" s="4" t="s">
        <v>7</v>
      </c>
    </row>
    <row r="7" spans="1:14" ht="15.75">
      <c r="A7" s="95"/>
      <c r="B7" s="98"/>
      <c r="C7" s="99"/>
      <c r="D7" s="95"/>
      <c r="E7" s="95"/>
      <c r="F7" s="95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103" t="s">
        <v>41</v>
      </c>
      <c r="C9" s="104"/>
      <c r="D9" s="64">
        <v>1</v>
      </c>
      <c r="E9" s="63" t="s">
        <v>47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5" t="s">
        <v>51</v>
      </c>
      <c r="C10" s="106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5" t="s">
        <v>42</v>
      </c>
      <c r="C11" s="106"/>
      <c r="D11" s="64">
        <v>1</v>
      </c>
      <c r="E11" s="63" t="s">
        <v>31</v>
      </c>
      <c r="F11" s="63" t="s">
        <v>10</v>
      </c>
      <c r="G11" s="65">
        <v>250000</v>
      </c>
      <c r="H11" s="65">
        <f>G11*D11</f>
        <v>250000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5" t="s">
        <v>52</v>
      </c>
      <c r="C12" s="106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35.25" customHeight="1">
      <c r="A13" s="63">
        <f t="shared" si="0"/>
        <v>5</v>
      </c>
      <c r="B13" s="105" t="s">
        <v>57</v>
      </c>
      <c r="C13" s="106"/>
      <c r="D13" s="64">
        <v>1</v>
      </c>
      <c r="E13" s="63" t="s">
        <v>31</v>
      </c>
      <c r="F13" s="63" t="s">
        <v>10</v>
      </c>
      <c r="G13" s="65">
        <v>1520000</v>
      </c>
      <c r="H13" s="65">
        <f>G13*D13</f>
        <v>1520000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5" t="s">
        <v>49</v>
      </c>
      <c r="C14" s="106"/>
      <c r="D14" s="64">
        <v>5</v>
      </c>
      <c r="E14" s="63" t="s">
        <v>48</v>
      </c>
      <c r="F14" s="63" t="s">
        <v>10</v>
      </c>
      <c r="G14" s="65">
        <f>1300000/50</f>
        <v>26000</v>
      </c>
      <c r="H14" s="65">
        <f>G14*D14</f>
        <v>130000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5" t="s">
        <v>56</v>
      </c>
      <c r="C15" s="106"/>
      <c r="D15" s="64">
        <v>1</v>
      </c>
      <c r="E15" s="63" t="s">
        <v>31</v>
      </c>
      <c r="F15" s="63" t="s">
        <v>10</v>
      </c>
      <c r="G15" s="65">
        <v>300000</v>
      </c>
      <c r="H15" s="65">
        <f>G15*D15</f>
        <v>300000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103" t="s">
        <v>43</v>
      </c>
      <c r="C16" s="104"/>
      <c r="D16" s="64">
        <v>1</v>
      </c>
      <c r="E16" s="63" t="s">
        <v>47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18700000</v>
      </c>
      <c r="N17" s="90">
        <f>I19</f>
        <v>18700000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18700000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0</v>
      </c>
      <c r="U18" s="93">
        <f>MOD(N17,U17)</f>
        <v>700000</v>
      </c>
      <c r="V18" s="93">
        <f>MOD(N17,V17)</f>
        <v>8700000</v>
      </c>
      <c r="W18" s="93">
        <f>MOD(N17,W17)</f>
        <v>18700000</v>
      </c>
      <c r="X18" s="93">
        <f>MOD(N17,X17)</f>
        <v>18700000</v>
      </c>
    </row>
    <row r="19" spans="1:24" ht="15.75">
      <c r="A19" s="82"/>
      <c r="B19" s="83" t="str">
        <f>N25</f>
        <v>Delapan Belas  Juta Tujuh Ratus  Ribu Rupiah</v>
      </c>
      <c r="C19" s="84"/>
      <c r="D19" s="85"/>
      <c r="E19" s="86"/>
      <c r="F19" s="86"/>
      <c r="G19" s="87"/>
      <c r="H19" s="88" t="s">
        <v>12</v>
      </c>
      <c r="I19" s="76">
        <f>ROUND(I18,-3)</f>
        <v>18700000</v>
      </c>
      <c r="K19" s="1">
        <f>25000000-I19</f>
        <v>6300000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0</v>
      </c>
      <c r="U19" s="91">
        <f t="shared" si="2"/>
        <v>700000</v>
      </c>
      <c r="V19" s="91">
        <f>+V18-U18</f>
        <v>8000000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0</v>
      </c>
      <c r="U20" s="91">
        <f t="shared" si="3"/>
        <v>7</v>
      </c>
      <c r="V20" s="91">
        <f>+V19*10/V17</f>
        <v>8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107" t="s">
        <v>55</v>
      </c>
      <c r="I21" s="107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/>
      </c>
      <c r="U21" s="91" t="str">
        <f>IF(U20&gt;0,CHOOSE(U20,"se","dua","tiga","empat","lima","enam","tujuh","delapan","sembilan"),"")</f>
        <v>tujuh</v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delapan</v>
      </c>
      <c r="X21" s="91" t="str">
        <f>IF(X20&gt;0,CHOOSE(X20,"se","dua","tiga","empat","lima","enam","tujuh","delapan","sembilan"),"")</f>
        <v/>
      </c>
    </row>
    <row r="22" spans="1:24" ht="15.75">
      <c r="A22" s="107" t="s">
        <v>13</v>
      </c>
      <c r="B22" s="107"/>
      <c r="C22" s="107"/>
      <c r="D22" s="107" t="s">
        <v>14</v>
      </c>
      <c r="E22" s="107"/>
      <c r="F22" s="107"/>
      <c r="G22" s="2"/>
      <c r="H22" s="107" t="s">
        <v>15</v>
      </c>
      <c r="I22" s="107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 xml:space="preserve"> ribu </v>
      </c>
      <c r="T22" s="91" t="str">
        <f>IF(T20&gt;0,IF(AND(T20=1,S20&gt;0)," belas "," puluh "),"")</f>
        <v/>
      </c>
      <c r="U22" s="91" t="str">
        <f>IF(U20&gt;0," ratus ","")</f>
        <v xml:space="preserve"> ratus </v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 xml:space="preserve"> ribu </v>
      </c>
      <c r="T23" s="91" t="str">
        <f t="shared" si="4"/>
        <v/>
      </c>
      <c r="U23" s="91" t="str">
        <f t="shared" si="4"/>
        <v xml:space="preserve">tujuh ratus </v>
      </c>
      <c r="V23" s="91" t="str">
        <f t="shared" si="4"/>
        <v xml:space="preserve"> juta </v>
      </c>
      <c r="W23" s="91" t="str">
        <f t="shared" si="4"/>
        <v xml:space="preserve">delapan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Delapan Belas  Juta Tujuh Ratus  Ribu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108" t="s">
        <v>40</v>
      </c>
      <c r="B26" s="108"/>
      <c r="C26" s="108"/>
      <c r="D26" s="108" t="s">
        <v>53</v>
      </c>
      <c r="E26" s="108"/>
      <c r="F26" s="108"/>
      <c r="G26" s="2"/>
      <c r="H26" s="108" t="s">
        <v>45</v>
      </c>
      <c r="I26" s="108"/>
    </row>
    <row r="27" spans="1:24" ht="15.75">
      <c r="A27" s="107" t="s">
        <v>19</v>
      </c>
      <c r="B27" s="107"/>
      <c r="C27" s="107"/>
      <c r="D27" s="107" t="s">
        <v>50</v>
      </c>
      <c r="E27" s="107"/>
      <c r="F27" s="107"/>
      <c r="G27" s="2"/>
      <c r="H27" s="107" t="s">
        <v>46</v>
      </c>
      <c r="I27" s="107"/>
    </row>
  </sheetData>
  <mergeCells count="26"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A6:A7"/>
    <mergeCell ref="B6:C7"/>
    <mergeCell ref="D6:D7"/>
    <mergeCell ref="E6:E7"/>
    <mergeCell ref="F6:F7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2022-09-12T00:28:03Z</cp:lastPrinted>
  <dcterms:created xsi:type="dcterms:W3CDTF">2012-03-21T04:38:16Z</dcterms:created>
  <dcterms:modified xsi:type="dcterms:W3CDTF">2022-09-12T00:38:17Z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