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 Update\Ricky D\Divisi Transmisi Distribusi\RAB\"/>
    </mc:Choice>
  </mc:AlternateContent>
  <xr:revisionPtr revIDLastSave="0" documentId="13_ncr:1_{12F367C8-192A-4EFE-A1FC-B2A29884D52D}" xr6:coauthVersionLast="47" xr6:coauthVersionMax="47" xr10:uidLastSave="{00000000-0000-0000-0000-000000000000}"/>
  <bookViews>
    <workbookView xWindow="-98" yWindow="-98" windowWidth="21795" windowHeight="12975" xr2:uid="{0C2B0EE5-2182-4226-9C83-82E21A6372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G15" i="1"/>
  <c r="D15" i="1"/>
  <c r="A15" i="1"/>
  <c r="A16" i="1" s="1"/>
  <c r="A17" i="1" s="1"/>
  <c r="G14" i="1"/>
  <c r="D14" i="1"/>
  <c r="D9" i="1"/>
  <c r="H9" i="1" s="1"/>
  <c r="H11" i="1" s="1"/>
  <c r="Q17" i="1"/>
  <c r="P16" i="1"/>
  <c r="M16" i="1"/>
  <c r="J16" i="1"/>
  <c r="J17" i="1" s="1"/>
  <c r="P15" i="1"/>
  <c r="M15" i="1"/>
  <c r="M10" i="1"/>
  <c r="Q10" i="1" s="1"/>
  <c r="Q11" i="1" s="1"/>
  <c r="H17" i="1"/>
  <c r="H16" i="1"/>
  <c r="H15" i="1"/>
  <c r="H14" i="1" l="1"/>
  <c r="Q15" i="1"/>
  <c r="Q16" i="1"/>
  <c r="H18" i="1"/>
  <c r="H19" i="1" s="1"/>
  <c r="Q18" i="1" l="1"/>
  <c r="Q19" i="1" s="1"/>
</calcChain>
</file>

<file path=xl/sharedStrings.xml><?xml version="1.0" encoding="utf-8"?>
<sst xmlns="http://schemas.openxmlformats.org/spreadsheetml/2006/main" count="79" uniqueCount="62">
  <si>
    <t>No</t>
  </si>
  <si>
    <t>Uraian Pekerjaan</t>
  </si>
  <si>
    <t>Ukuran</t>
  </si>
  <si>
    <t>Volume</t>
  </si>
  <si>
    <t>Satuan</t>
  </si>
  <si>
    <t>Analisa</t>
  </si>
  <si>
    <t>Harga Satuan</t>
  </si>
  <si>
    <t>Jumlah Harga</t>
  </si>
  <si>
    <t>Ø</t>
  </si>
  <si>
    <t>( Rp )</t>
  </si>
  <si>
    <t>A</t>
  </si>
  <si>
    <t>I</t>
  </si>
  <si>
    <t>PENGADAAN MATERIAL</t>
  </si>
  <si>
    <t>Tabel</t>
  </si>
  <si>
    <t>Bh</t>
  </si>
  <si>
    <t>Jumlah I</t>
  </si>
  <si>
    <t>II</t>
  </si>
  <si>
    <t>BIAYA PELAKSANAAN</t>
  </si>
  <si>
    <t>-</t>
  </si>
  <si>
    <t>Foto Dokumentasi</t>
  </si>
  <si>
    <t>Lokasi</t>
  </si>
  <si>
    <t>Jumlah II</t>
  </si>
  <si>
    <t>Jumlah I + II</t>
  </si>
  <si>
    <t xml:space="preserve"> PPn 11 %</t>
  </si>
  <si>
    <t>Total</t>
  </si>
  <si>
    <t>Dibulatkan</t>
  </si>
  <si>
    <t>Disyahkan Oleh,</t>
  </si>
  <si>
    <t>Diketahui Oleh,</t>
  </si>
  <si>
    <t>Dibuat Oleh,</t>
  </si>
  <si>
    <t>Kadiv.Perencanaan Air Minum</t>
  </si>
  <si>
    <t>Kabid Sistem Jaringan Zona I</t>
  </si>
  <si>
    <t>Medan,       Maret 2025</t>
  </si>
  <si>
    <t>Kadiv.Transmisi Distribusi</t>
  </si>
  <si>
    <t>BREAKDOWN PEMBUATAN TIANG GAWANG BESI WF UKURAN 1'00 x 1'00 TINGGI 2'00</t>
  </si>
  <si>
    <t>Material</t>
  </si>
  <si>
    <t>Vol</t>
  </si>
  <si>
    <t>sat</t>
  </si>
  <si>
    <t>analisa</t>
  </si>
  <si>
    <t>harga satuan</t>
  </si>
  <si>
    <t>jumlah</t>
  </si>
  <si>
    <t>Besi WF Ukuran 350x175x7x11 mm (P=12 m)</t>
  </si>
  <si>
    <t>0,175x0,011x12x2x7850</t>
  </si>
  <si>
    <t>Kg</t>
  </si>
  <si>
    <t>hitung</t>
  </si>
  <si>
    <t>0,328x0,007x12x7850</t>
  </si>
  <si>
    <t>Jumlah A</t>
  </si>
  <si>
    <t>B</t>
  </si>
  <si>
    <t>Pelaksanaan</t>
  </si>
  <si>
    <t>Pemotongan Besi WF= 11 mm 11 x potong</t>
  </si>
  <si>
    <t>M'</t>
  </si>
  <si>
    <t>tabel</t>
  </si>
  <si>
    <t>Pengelasan Besi WF = 11 mm 14 x las</t>
  </si>
  <si>
    <t>Gerenda &amp; penyetelan</t>
  </si>
  <si>
    <t>Ls</t>
  </si>
  <si>
    <t>sub total B:</t>
  </si>
  <si>
    <t>Jumlah A + B</t>
  </si>
  <si>
    <t>PEMBUATAN TIANG GAWANG PENAHAN</t>
  </si>
  <si>
    <t>RENCANA ANGGARAN BIAYA PEKERJAAN DAN PENGADAAN</t>
  </si>
  <si>
    <t>LOKASI :  DIVISI TRANSMISI DISTRIBUSI</t>
  </si>
  <si>
    <t>+ 0,328x0,007x12x7850</t>
  </si>
  <si>
    <t>DPP 11/12</t>
  </si>
  <si>
    <t>Terbilang :  Dua puluh dua juta sembilan ratus sembilan puluh lima ribu dua ratus lima puluh empat rupiah,-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</si>
</sst>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 val="singleAccounting"/>
      <sz val="13"/>
      <color theme="1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u val="singleAccounting"/>
      <sz val="12"/>
      <name val="Calibri"/>
      <family val="2"/>
    </font>
    <font>
      <sz val="12"/>
      <color theme="1"/>
      <name val="Calibri"/>
      <family val="2"/>
      <scheme val="minor"/>
    </font>
    <font>
      <sz val="13"/>
      <name val="Calibri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43" fontId="2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3" fillId="2" borderId="1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43" fontId="5" fillId="2" borderId="10" xfId="1" applyFont="1" applyFill="1" applyBorder="1"/>
    <xf numFmtId="43" fontId="5" fillId="2" borderId="11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/>
    </xf>
    <xf numFmtId="43" fontId="5" fillId="2" borderId="12" xfId="1" applyFont="1" applyFill="1" applyBorder="1"/>
    <xf numFmtId="164" fontId="5" fillId="2" borderId="13" xfId="1" applyNumberFormat="1" applyFont="1" applyFill="1" applyBorder="1" applyAlignment="1">
      <alignment horizontal="center" vertical="center"/>
    </xf>
    <xf numFmtId="43" fontId="5" fillId="2" borderId="14" xfId="1" applyFont="1" applyFill="1" applyBorder="1"/>
    <xf numFmtId="43" fontId="4" fillId="2" borderId="14" xfId="1" applyFont="1" applyFill="1" applyBorder="1" applyAlignment="1">
      <alignment horizontal="center" vertical="center"/>
    </xf>
    <xf numFmtId="43" fontId="5" fillId="2" borderId="14" xfId="1" applyFont="1" applyFill="1" applyBorder="1" applyAlignment="1">
      <alignment horizontal="center" vertical="center"/>
    </xf>
    <xf numFmtId="43" fontId="5" fillId="2" borderId="14" xfId="1" applyFont="1" applyFill="1" applyBorder="1" applyAlignment="1">
      <alignment horizontal="center"/>
    </xf>
    <xf numFmtId="43" fontId="4" fillId="2" borderId="14" xfId="1" applyFont="1" applyFill="1" applyBorder="1"/>
    <xf numFmtId="43" fontId="5" fillId="2" borderId="15" xfId="1" applyFont="1" applyFill="1" applyBorder="1"/>
    <xf numFmtId="43" fontId="4" fillId="2" borderId="14" xfId="1" applyFont="1" applyFill="1" applyBorder="1" applyAlignment="1">
      <alignment horizontal="center" vertical="center" wrapText="1"/>
    </xf>
    <xf numFmtId="43" fontId="4" fillId="2" borderId="14" xfId="1" applyFont="1" applyFill="1" applyBorder="1" applyAlignment="1">
      <alignment horizontal="right"/>
    </xf>
    <xf numFmtId="43" fontId="4" fillId="2" borderId="15" xfId="1" applyFont="1" applyFill="1" applyBorder="1" applyAlignment="1">
      <alignment horizontal="right"/>
    </xf>
    <xf numFmtId="43" fontId="3" fillId="2" borderId="14" xfId="1" applyFont="1" applyFill="1" applyBorder="1"/>
    <xf numFmtId="43" fontId="6" fillId="2" borderId="14" xfId="1" applyFont="1" applyFill="1" applyBorder="1"/>
    <xf numFmtId="43" fontId="3" fillId="2" borderId="15" xfId="1" applyFont="1" applyFill="1" applyBorder="1"/>
    <xf numFmtId="43" fontId="7" fillId="2" borderId="14" xfId="1" applyFont="1" applyFill="1" applyBorder="1"/>
    <xf numFmtId="43" fontId="4" fillId="2" borderId="14" xfId="1" applyFont="1" applyFill="1" applyBorder="1" applyAlignment="1">
      <alignment horizontal="center"/>
    </xf>
    <xf numFmtId="43" fontId="4" fillId="2" borderId="14" xfId="1" quotePrefix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43" fontId="4" fillId="2" borderId="17" xfId="1" applyFont="1" applyFill="1" applyBorder="1"/>
    <xf numFmtId="43" fontId="5" fillId="2" borderId="17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/>
    </xf>
    <xf numFmtId="43" fontId="4" fillId="2" borderId="18" xfId="1" applyFont="1" applyFill="1" applyBorder="1"/>
    <xf numFmtId="43" fontId="6" fillId="2" borderId="1" xfId="1" applyFont="1" applyFill="1" applyBorder="1"/>
    <xf numFmtId="43" fontId="6" fillId="2" borderId="3" xfId="1" applyFont="1" applyFill="1" applyBorder="1"/>
    <xf numFmtId="43" fontId="6" fillId="2" borderId="13" xfId="1" applyFont="1" applyFill="1" applyBorder="1" applyAlignment="1">
      <alignment horizontal="left"/>
    </xf>
    <xf numFmtId="43" fontId="6" fillId="2" borderId="15" xfId="1" applyFont="1" applyFill="1" applyBorder="1" applyAlignment="1">
      <alignment horizontal="right"/>
    </xf>
    <xf numFmtId="164" fontId="5" fillId="2" borderId="19" xfId="1" applyNumberFormat="1" applyFont="1" applyFill="1" applyBorder="1" applyAlignment="1">
      <alignment horizontal="center" vertical="center"/>
    </xf>
    <xf numFmtId="43" fontId="4" fillId="2" borderId="0" xfId="1" applyFont="1" applyFill="1" applyBorder="1"/>
    <xf numFmtId="43" fontId="5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/>
    </xf>
    <xf numFmtId="43" fontId="4" fillId="2" borderId="20" xfId="1" applyFont="1" applyFill="1" applyBorder="1"/>
    <xf numFmtId="164" fontId="4" fillId="2" borderId="21" xfId="1" applyNumberFormat="1" applyFont="1" applyFill="1" applyBorder="1" applyAlignment="1">
      <alignment horizontal="center" vertical="center"/>
    </xf>
    <xf numFmtId="43" fontId="4" fillId="2" borderId="22" xfId="1" applyFont="1" applyFill="1" applyBorder="1"/>
    <xf numFmtId="43" fontId="5" fillId="2" borderId="22" xfId="1" applyFont="1" applyFill="1" applyBorder="1" applyAlignment="1">
      <alignment horizontal="center" vertical="center"/>
    </xf>
    <xf numFmtId="43" fontId="5" fillId="2" borderId="22" xfId="1" applyFont="1" applyFill="1" applyBorder="1" applyAlignment="1">
      <alignment horizontal="center"/>
    </xf>
    <xf numFmtId="43" fontId="5" fillId="2" borderId="23" xfId="1" applyFont="1" applyFill="1" applyBorder="1"/>
    <xf numFmtId="43" fontId="6" fillId="2" borderId="4" xfId="1" applyFont="1" applyFill="1" applyBorder="1" applyAlignment="1">
      <alignment horizontal="left"/>
    </xf>
    <xf numFmtId="43" fontId="6" fillId="2" borderId="6" xfId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/>
    </xf>
    <xf numFmtId="43" fontId="8" fillId="2" borderId="0" xfId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9" xfId="0" applyFont="1" applyBorder="1"/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19" xfId="0" applyFont="1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165" fontId="14" fillId="0" borderId="0" xfId="2" applyNumberFormat="1" applyFont="1" applyBorder="1" applyAlignment="1">
      <alignment horizontal="right"/>
    </xf>
    <xf numFmtId="165" fontId="14" fillId="0" borderId="20" xfId="2" applyNumberFormat="1" applyFont="1" applyBorder="1"/>
    <xf numFmtId="165" fontId="16" fillId="0" borderId="0" xfId="2" applyNumberFormat="1" applyFont="1" applyBorder="1" applyAlignment="1">
      <alignment horizontal="right"/>
    </xf>
    <xf numFmtId="165" fontId="9" fillId="0" borderId="0" xfId="2" applyNumberFormat="1" applyFont="1" applyBorder="1" applyAlignment="1">
      <alignment horizontal="right"/>
    </xf>
    <xf numFmtId="165" fontId="9" fillId="0" borderId="20" xfId="2" applyNumberFormat="1" applyFont="1" applyBorder="1"/>
    <xf numFmtId="0" fontId="14" fillId="0" borderId="0" xfId="0" applyFont="1" applyAlignment="1">
      <alignment horizontal="left" wrapText="1"/>
    </xf>
    <xf numFmtId="0" fontId="9" fillId="0" borderId="24" xfId="0" applyFont="1" applyBorder="1"/>
    <xf numFmtId="2" fontId="0" fillId="0" borderId="0" xfId="0" applyNumberFormat="1"/>
    <xf numFmtId="165" fontId="14" fillId="0" borderId="0" xfId="1" applyNumberFormat="1" applyFont="1" applyBorder="1"/>
    <xf numFmtId="165" fontId="14" fillId="0" borderId="20" xfId="1" applyNumberFormat="1" applyFont="1" applyBorder="1"/>
    <xf numFmtId="2" fontId="14" fillId="0" borderId="0" xfId="0" applyNumberFormat="1" applyFont="1"/>
    <xf numFmtId="165" fontId="17" fillId="0" borderId="20" xfId="0" applyNumberFormat="1" applyFont="1" applyBorder="1"/>
    <xf numFmtId="0" fontId="9" fillId="0" borderId="0" xfId="0" applyFont="1"/>
    <xf numFmtId="165" fontId="9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3" fontId="18" fillId="0" borderId="0" xfId="1" applyFont="1"/>
    <xf numFmtId="164" fontId="3" fillId="3" borderId="25" xfId="1" applyNumberFormat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left" vertical="center"/>
    </xf>
    <xf numFmtId="43" fontId="3" fillId="3" borderId="27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3" borderId="28" xfId="1" applyFont="1" applyFill="1" applyBorder="1" applyAlignment="1">
      <alignment horizontal="center" vertical="center"/>
    </xf>
    <xf numFmtId="0" fontId="19" fillId="0" borderId="8" xfId="0" applyFont="1" applyBorder="1" applyAlignment="1"/>
    <xf numFmtId="0" fontId="19" fillId="0" borderId="8" xfId="0" applyFont="1" applyBorder="1" applyAlignment="1">
      <alignment horizontal="center"/>
    </xf>
    <xf numFmtId="165" fontId="19" fillId="0" borderId="8" xfId="2" applyNumberFormat="1" applyFont="1" applyBorder="1" applyAlignment="1">
      <alignment horizontal="right"/>
    </xf>
    <xf numFmtId="0" fontId="20" fillId="0" borderId="7" xfId="0" applyFont="1" applyBorder="1"/>
    <xf numFmtId="0" fontId="19" fillId="0" borderId="8" xfId="0" applyFont="1" applyBorder="1"/>
    <xf numFmtId="2" fontId="5" fillId="0" borderId="8" xfId="0" applyNumberFormat="1" applyFont="1" applyBorder="1"/>
    <xf numFmtId="165" fontId="19" fillId="0" borderId="8" xfId="1" applyNumberFormat="1" applyFont="1" applyBorder="1"/>
    <xf numFmtId="2" fontId="19" fillId="0" borderId="8" xfId="0" applyNumberFormat="1" applyFont="1" applyBorder="1"/>
    <xf numFmtId="164" fontId="5" fillId="2" borderId="4" xfId="1" applyNumberFormat="1" applyFont="1" applyFill="1" applyBorder="1" applyAlignment="1">
      <alignment horizontal="center" vertical="center"/>
    </xf>
    <xf numFmtId="43" fontId="5" fillId="2" borderId="5" xfId="1" applyFont="1" applyFill="1" applyBorder="1"/>
    <xf numFmtId="43" fontId="5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/>
    </xf>
    <xf numFmtId="43" fontId="6" fillId="2" borderId="5" xfId="1" applyFont="1" applyFill="1" applyBorder="1"/>
    <xf numFmtId="43" fontId="3" fillId="2" borderId="6" xfId="1" applyFont="1" applyFill="1" applyBorder="1"/>
    <xf numFmtId="0" fontId="19" fillId="0" borderId="8" xfId="0" applyFont="1" applyBorder="1" applyAlignment="1">
      <alignment horizontal="left"/>
    </xf>
    <xf numFmtId="49" fontId="19" fillId="0" borderId="8" xfId="0" applyNumberFormat="1" applyFont="1" applyBorder="1" applyAlignment="1">
      <alignment horizontal="left"/>
    </xf>
    <xf numFmtId="43" fontId="6" fillId="2" borderId="29" xfId="1" applyFont="1" applyFill="1" applyBorder="1"/>
    <xf numFmtId="43" fontId="6" fillId="2" borderId="30" xfId="1" applyFont="1" applyFill="1" applyBorder="1"/>
    <xf numFmtId="164" fontId="5" fillId="2" borderId="19" xfId="1" applyNumberFormat="1" applyFont="1" applyFill="1" applyBorder="1" applyAlignment="1">
      <alignment horizontal="left" vertical="center"/>
    </xf>
    <xf numFmtId="164" fontId="5" fillId="2" borderId="0" xfId="1" applyNumberFormat="1" applyFont="1" applyFill="1" applyBorder="1" applyAlignment="1">
      <alignment horizontal="left" vertical="center"/>
    </xf>
    <xf numFmtId="164" fontId="5" fillId="2" borderId="20" xfId="1" applyNumberFormat="1" applyFont="1" applyFill="1" applyBorder="1" applyAlignment="1">
      <alignment horizontal="left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1183873</xdr:colOff>
      <xdr:row>31</xdr:row>
      <xdr:rowOff>118490</xdr:rowOff>
    </xdr:from>
    <xdr:to>
      <xdr:col>16</xdr:col>
      <xdr:colOff>1183873</xdr:colOff>
      <xdr:row>34</xdr:row>
      <xdr:rowOff>157270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2D1D0D6F-B923-4411-9029-198DEF814AF4}"/>
            </a:ext>
          </a:extLst>
        </xdr:cNvPr>
        <xdr:cNvCxnSpPr/>
      </xdr:nvCxnSpPr>
      <xdr:spPr>
        <a:xfrm>
          <a:off x="17971686" y="6728840"/>
          <a:ext cx="0" cy="68171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100060</xdr:colOff>
      <xdr:row>31</xdr:row>
      <xdr:rowOff>121205</xdr:rowOff>
    </xdr:from>
    <xdr:to>
      <xdr:col>16</xdr:col>
      <xdr:colOff>100060</xdr:colOff>
      <xdr:row>34</xdr:row>
      <xdr:rowOff>159985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3FF90E75-5B1B-4F60-B876-FDFDD64C4BEB}"/>
            </a:ext>
          </a:extLst>
        </xdr:cNvPr>
        <xdr:cNvCxnSpPr/>
      </xdr:nvCxnSpPr>
      <xdr:spPr>
        <a:xfrm>
          <a:off x="16887873" y="6731555"/>
          <a:ext cx="0" cy="68171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449763</xdr:colOff>
      <xdr:row>27</xdr:row>
      <xdr:rowOff>162031</xdr:rowOff>
    </xdr:from>
    <xdr:to>
      <xdr:col>15</xdr:col>
      <xdr:colOff>1049154</xdr:colOff>
      <xdr:row>31</xdr:row>
      <xdr:rowOff>144338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49FA839-4AC8-41A5-80AE-BA5D1D02F2B7}"/>
            </a:ext>
          </a:extLst>
        </xdr:cNvPr>
        <xdr:cNvCxnSpPr/>
      </xdr:nvCxnSpPr>
      <xdr:spPr>
        <a:xfrm>
          <a:off x="14651538" y="5915131"/>
          <a:ext cx="2028141" cy="83955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466090</xdr:colOff>
      <xdr:row>30</xdr:row>
      <xdr:rowOff>169513</xdr:rowOff>
    </xdr:from>
    <xdr:to>
      <xdr:col>15</xdr:col>
      <xdr:colOff>1065481</xdr:colOff>
      <xdr:row>34</xdr:row>
      <xdr:rowOff>151821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19D59EFD-3D41-48BA-AB7B-63F0CD5E250A}"/>
            </a:ext>
          </a:extLst>
        </xdr:cNvPr>
        <xdr:cNvCxnSpPr/>
      </xdr:nvCxnSpPr>
      <xdr:spPr>
        <a:xfrm>
          <a:off x="14667865" y="6565551"/>
          <a:ext cx="2028141" cy="83955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475610</xdr:colOff>
      <xdr:row>27</xdr:row>
      <xdr:rowOff>147059</xdr:rowOff>
    </xdr:from>
    <xdr:to>
      <xdr:col>13</xdr:col>
      <xdr:colOff>475610</xdr:colOff>
      <xdr:row>30</xdr:row>
      <xdr:rowOff>185838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6AF1A97-E67A-4A75-99D6-57B29247392C}"/>
            </a:ext>
          </a:extLst>
        </xdr:cNvPr>
        <xdr:cNvCxnSpPr/>
      </xdr:nvCxnSpPr>
      <xdr:spPr>
        <a:xfrm>
          <a:off x="14677385" y="5900159"/>
          <a:ext cx="0" cy="68171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1044384</xdr:colOff>
      <xdr:row>31</xdr:row>
      <xdr:rowOff>132766</xdr:rowOff>
    </xdr:from>
    <xdr:to>
      <xdr:col>15</xdr:col>
      <xdr:colOff>1044384</xdr:colOff>
      <xdr:row>34</xdr:row>
      <xdr:rowOff>171546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F518CB3-6BD8-421B-A013-4356EFAEFA37}"/>
            </a:ext>
          </a:extLst>
        </xdr:cNvPr>
        <xdr:cNvCxnSpPr/>
      </xdr:nvCxnSpPr>
      <xdr:spPr>
        <a:xfrm>
          <a:off x="17227359" y="6743116"/>
          <a:ext cx="0" cy="68171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35</xdr:row>
      <xdr:rowOff>187568</xdr:rowOff>
    </xdr:from>
    <xdr:to>
      <xdr:col>16</xdr:col>
      <xdr:colOff>1202714</xdr:colOff>
      <xdr:row>36</xdr:row>
      <xdr:rowOff>6226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D60C6B39-1D1B-4FAC-A51D-EF414F3AFFF5}"/>
            </a:ext>
          </a:extLst>
        </xdr:cNvPr>
        <xdr:cNvCxnSpPr/>
      </xdr:nvCxnSpPr>
      <xdr:spPr>
        <a:xfrm>
          <a:off x="16868409" y="7655168"/>
          <a:ext cx="1122118" cy="329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237026</xdr:colOff>
      <xdr:row>31</xdr:row>
      <xdr:rowOff>125292</xdr:rowOff>
    </xdr:from>
    <xdr:to>
      <xdr:col>17</xdr:col>
      <xdr:colOff>237026</xdr:colOff>
      <xdr:row>34</xdr:row>
      <xdr:rowOff>174015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42AAD4F8-575D-4C37-A854-19544EAC2017}"/>
            </a:ext>
          </a:extLst>
        </xdr:cNvPr>
        <xdr:cNvCxnSpPr/>
      </xdr:nvCxnSpPr>
      <xdr:spPr>
        <a:xfrm>
          <a:off x="18272614" y="6735642"/>
          <a:ext cx="0" cy="69166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377702</xdr:colOff>
      <xdr:row>32</xdr:row>
      <xdr:rowOff>146539</xdr:rowOff>
    </xdr:from>
    <xdr:to>
      <xdr:col>18</xdr:col>
      <xdr:colOff>254977</xdr:colOff>
      <xdr:row>33</xdr:row>
      <xdr:rowOff>166322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35F4673-ABA6-42FB-A5DE-30AF677C9394}"/>
            </a:ext>
          </a:extLst>
        </xdr:cNvPr>
        <xdr:cNvSpPr txBox="1"/>
      </xdr:nvSpPr>
      <xdr:spPr>
        <a:xfrm>
          <a:off x="18413290" y="6971202"/>
          <a:ext cx="524975" cy="2340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175 mm</a:t>
          </a:r>
        </a:p>
      </xdr:txBody>
    </xdr:sp>
    <xdr:clientData/>
  </xdr:twoCellAnchor>
  <xdr:twoCellAnchor>
    <xdr:from>
      <xdr:col>16</xdr:col>
      <xdr:colOff>375870</xdr:colOff>
      <xdr:row>36</xdr:row>
      <xdr:rowOff>102577</xdr:rowOff>
    </xdr:from>
    <xdr:to>
      <xdr:col>16</xdr:col>
      <xdr:colOff>900845</xdr:colOff>
      <xdr:row>37</xdr:row>
      <xdr:rowOff>122361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1A9E0066-DF47-489A-A1BD-A4ACF29D3B8E}"/>
            </a:ext>
          </a:extLst>
        </xdr:cNvPr>
        <xdr:cNvSpPr txBox="1"/>
      </xdr:nvSpPr>
      <xdr:spPr>
        <a:xfrm>
          <a:off x="17163683" y="7784490"/>
          <a:ext cx="524975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350 mm</a:t>
          </a:r>
        </a:p>
      </xdr:txBody>
    </xdr:sp>
    <xdr:clientData/>
  </xdr:twoCellAnchor>
  <xdr:twoCellAnchor>
    <xdr:from>
      <xdr:col>13</xdr:col>
      <xdr:colOff>418367</xdr:colOff>
      <xdr:row>31</xdr:row>
      <xdr:rowOff>194897</xdr:rowOff>
    </xdr:from>
    <xdr:to>
      <xdr:col>15</xdr:col>
      <xdr:colOff>1058375</xdr:colOff>
      <xdr:row>35</xdr:row>
      <xdr:rowOff>198561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6270A4EB-9474-48F0-BA2C-F74487CF5BAF}"/>
            </a:ext>
          </a:extLst>
        </xdr:cNvPr>
        <xdr:cNvCxnSpPr/>
      </xdr:nvCxnSpPr>
      <xdr:spPr>
        <a:xfrm flipH="1" flipV="1">
          <a:off x="14620142" y="6805247"/>
          <a:ext cx="2068758" cy="8609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326777</xdr:colOff>
      <xdr:row>33</xdr:row>
      <xdr:rowOff>212120</xdr:rowOff>
    </xdr:from>
    <xdr:to>
      <xdr:col>15</xdr:col>
      <xdr:colOff>215777</xdr:colOff>
      <xdr:row>35</xdr:row>
      <xdr:rowOff>17590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1756FC0-16D5-4839-B657-1CCBC0C4D337}"/>
            </a:ext>
          </a:extLst>
        </xdr:cNvPr>
        <xdr:cNvSpPr txBox="1"/>
      </xdr:nvSpPr>
      <xdr:spPr>
        <a:xfrm rot="1365256">
          <a:off x="15209590" y="7251095"/>
          <a:ext cx="636712" cy="2340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1.200 mm</a:t>
          </a:r>
        </a:p>
      </xdr:txBody>
    </xdr:sp>
    <xdr:clientData/>
  </xdr:twoCellAnchor>
  <xdr:twoCellAnchor>
    <xdr:from>
      <xdr:col>16</xdr:col>
      <xdr:colOff>843695</xdr:colOff>
      <xdr:row>28</xdr:row>
      <xdr:rowOff>120529</xdr:rowOff>
    </xdr:from>
    <xdr:to>
      <xdr:col>16</xdr:col>
      <xdr:colOff>1184397</xdr:colOff>
      <xdr:row>31</xdr:row>
      <xdr:rowOff>125292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68A956F5-83EB-4653-AED0-E9C4C95F036B}"/>
            </a:ext>
          </a:extLst>
        </xdr:cNvPr>
        <xdr:cNvCxnSpPr/>
      </xdr:nvCxnSpPr>
      <xdr:spPr>
        <a:xfrm flipH="1" flipV="1">
          <a:off x="17631508" y="6087942"/>
          <a:ext cx="340702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1095009</xdr:colOff>
      <xdr:row>27</xdr:row>
      <xdr:rowOff>90856</xdr:rowOff>
    </xdr:from>
    <xdr:to>
      <xdr:col>16</xdr:col>
      <xdr:colOff>576262</xdr:colOff>
      <xdr:row>33</xdr:row>
      <xdr:rowOff>52755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FF3A7556-28E9-493C-98F7-405323009FE8}"/>
            </a:ext>
          </a:extLst>
        </xdr:cNvPr>
        <xdr:cNvCxnSpPr/>
      </xdr:nvCxnSpPr>
      <xdr:spPr>
        <a:xfrm flipH="1" flipV="1">
          <a:off x="16725534" y="5843956"/>
          <a:ext cx="638541" cy="1247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500428</xdr:colOff>
      <xdr:row>26</xdr:row>
      <xdr:rowOff>212481</xdr:rowOff>
    </xdr:from>
    <xdr:to>
      <xdr:col>16</xdr:col>
      <xdr:colOff>1025403</xdr:colOff>
      <xdr:row>28</xdr:row>
      <xdr:rowOff>17952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BA38A6F-95A6-42D2-ABA0-6EF311BA3001}"/>
            </a:ext>
          </a:extLst>
        </xdr:cNvPr>
        <xdr:cNvSpPr txBox="1"/>
      </xdr:nvSpPr>
      <xdr:spPr>
        <a:xfrm>
          <a:off x="17288241" y="5751269"/>
          <a:ext cx="524975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11 mm</a:t>
          </a:r>
        </a:p>
      </xdr:txBody>
    </xdr:sp>
    <xdr:clientData/>
  </xdr:twoCellAnchor>
  <xdr:twoCellAnchor>
    <xdr:from>
      <xdr:col>15</xdr:col>
      <xdr:colOff>706315</xdr:colOff>
      <xdr:row>26</xdr:row>
      <xdr:rowOff>0</xdr:rowOff>
    </xdr:from>
    <xdr:to>
      <xdr:col>16</xdr:col>
      <xdr:colOff>74002</xdr:colOff>
      <xdr:row>27</xdr:row>
      <xdr:rowOff>19784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983F514-7FCD-4CB5-8910-03C6E435C17E}"/>
            </a:ext>
          </a:extLst>
        </xdr:cNvPr>
        <xdr:cNvSpPr txBox="1"/>
      </xdr:nvSpPr>
      <xdr:spPr>
        <a:xfrm>
          <a:off x="16336840" y="5538788"/>
          <a:ext cx="524975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7 mm</a:t>
          </a:r>
        </a:p>
      </xdr:txBody>
    </xdr:sp>
    <xdr:clientData/>
  </xdr:twoCellAnchor>
  <xdr:twoCellAnchor>
    <xdr:from>
      <xdr:col>11</xdr:col>
      <xdr:colOff>326623</xdr:colOff>
      <xdr:row>37</xdr:row>
      <xdr:rowOff>189926</xdr:rowOff>
    </xdr:from>
    <xdr:to>
      <xdr:col>11</xdr:col>
      <xdr:colOff>2289453</xdr:colOff>
      <xdr:row>38</xdr:row>
      <xdr:rowOff>37526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67283474-3191-4452-9AC7-F96538C5F04B}"/>
            </a:ext>
          </a:extLst>
        </xdr:cNvPr>
        <xdr:cNvSpPr/>
      </xdr:nvSpPr>
      <xdr:spPr>
        <a:xfrm>
          <a:off x="11432773" y="8086151"/>
          <a:ext cx="1962830" cy="6191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230934</xdr:colOff>
      <xdr:row>34</xdr:row>
      <xdr:rowOff>123989</xdr:rowOff>
    </xdr:from>
    <xdr:to>
      <xdr:col>11</xdr:col>
      <xdr:colOff>276653</xdr:colOff>
      <xdr:row>38</xdr:row>
      <xdr:rowOff>60997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C9DEE58A-D931-4940-8768-82C4C5E20CCD}"/>
            </a:ext>
          </a:extLst>
        </xdr:cNvPr>
        <xdr:cNvSpPr/>
      </xdr:nvSpPr>
      <xdr:spPr>
        <a:xfrm rot="4746454">
          <a:off x="10962815" y="7751546"/>
          <a:ext cx="794258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2108254</xdr:colOff>
      <xdr:row>34</xdr:row>
      <xdr:rowOff>105443</xdr:rowOff>
    </xdr:from>
    <xdr:to>
      <xdr:col>11</xdr:col>
      <xdr:colOff>2163150</xdr:colOff>
      <xdr:row>38</xdr:row>
      <xdr:rowOff>51639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1825D39F-47B5-40A0-B327-AD0DBF356706}"/>
            </a:ext>
          </a:extLst>
        </xdr:cNvPr>
        <xdr:cNvSpPr/>
      </xdr:nvSpPr>
      <xdr:spPr>
        <a:xfrm rot="4301833">
          <a:off x="12840129" y="7733006"/>
          <a:ext cx="803446" cy="5489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1096788</xdr:colOff>
      <xdr:row>26</xdr:row>
      <xdr:rowOff>81064</xdr:rowOff>
    </xdr:from>
    <xdr:to>
      <xdr:col>11</xdr:col>
      <xdr:colOff>1153938</xdr:colOff>
      <xdr:row>34</xdr:row>
      <xdr:rowOff>177676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5EC01F16-AC21-4AE1-A975-05991D284088}"/>
            </a:ext>
          </a:extLst>
        </xdr:cNvPr>
        <xdr:cNvSpPr/>
      </xdr:nvSpPr>
      <xdr:spPr>
        <a:xfrm>
          <a:off x="12202938" y="5619852"/>
          <a:ext cx="57150" cy="181111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1306339</xdr:colOff>
      <xdr:row>29</xdr:row>
      <xdr:rowOff>137529</xdr:rowOff>
    </xdr:from>
    <xdr:to>
      <xdr:col>11</xdr:col>
      <xdr:colOff>1363489</xdr:colOff>
      <xdr:row>38</xdr:row>
      <xdr:rowOff>19827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73F58916-0A44-47FB-82A9-887F8DD4F11D}"/>
            </a:ext>
          </a:extLst>
        </xdr:cNvPr>
        <xdr:cNvSpPr/>
      </xdr:nvSpPr>
      <xdr:spPr>
        <a:xfrm>
          <a:off x="12412489" y="6319254"/>
          <a:ext cx="57150" cy="181111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1208159</xdr:colOff>
      <xdr:row>26</xdr:row>
      <xdr:rowOff>48853</xdr:rowOff>
    </xdr:from>
    <xdr:to>
      <xdr:col>11</xdr:col>
      <xdr:colOff>1253878</xdr:colOff>
      <xdr:row>29</xdr:row>
      <xdr:rowOff>197305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15882FD-15B9-4FA5-B2EB-1AF2494AD1D1}"/>
            </a:ext>
          </a:extLst>
        </xdr:cNvPr>
        <xdr:cNvSpPr/>
      </xdr:nvSpPr>
      <xdr:spPr>
        <a:xfrm rot="4365413">
          <a:off x="11941474" y="5960476"/>
          <a:ext cx="791389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253781</xdr:colOff>
      <xdr:row>36</xdr:row>
      <xdr:rowOff>112351</xdr:rowOff>
    </xdr:from>
    <xdr:to>
      <xdr:col>11</xdr:col>
      <xdr:colOff>1405663</xdr:colOff>
      <xdr:row>36</xdr:row>
      <xdr:rowOff>158070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349326D7-6488-4517-BCA3-C7152E62CE62}"/>
            </a:ext>
          </a:extLst>
        </xdr:cNvPr>
        <xdr:cNvSpPr/>
      </xdr:nvSpPr>
      <xdr:spPr>
        <a:xfrm rot="8923977">
          <a:off x="11359931" y="7794264"/>
          <a:ext cx="1151882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111991</xdr:colOff>
      <xdr:row>33</xdr:row>
      <xdr:rowOff>68001</xdr:rowOff>
    </xdr:from>
    <xdr:to>
      <xdr:col>11</xdr:col>
      <xdr:colOff>1171536</xdr:colOff>
      <xdr:row>33</xdr:row>
      <xdr:rowOff>113720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B678A807-F6A7-4602-B20F-4B6CA11DC2D9}"/>
            </a:ext>
          </a:extLst>
        </xdr:cNvPr>
        <xdr:cNvSpPr/>
      </xdr:nvSpPr>
      <xdr:spPr>
        <a:xfrm rot="9101082">
          <a:off x="11218141" y="7106976"/>
          <a:ext cx="1059545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1002508</xdr:colOff>
      <xdr:row>33</xdr:row>
      <xdr:rowOff>73830</xdr:rowOff>
    </xdr:from>
    <xdr:to>
      <xdr:col>11</xdr:col>
      <xdr:colOff>2117808</xdr:colOff>
      <xdr:row>33</xdr:row>
      <xdr:rowOff>122582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276E1CE1-5BEC-4AA9-B3F4-2EBE156AD834}"/>
            </a:ext>
          </a:extLst>
        </xdr:cNvPr>
        <xdr:cNvSpPr/>
      </xdr:nvSpPr>
      <xdr:spPr>
        <a:xfrm rot="12550426" flipV="1">
          <a:off x="12108658" y="7112805"/>
          <a:ext cx="111530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1228387</xdr:colOff>
      <xdr:row>36</xdr:row>
      <xdr:rowOff>112607</xdr:rowOff>
    </xdr:from>
    <xdr:to>
      <xdr:col>11</xdr:col>
      <xdr:colOff>2344367</xdr:colOff>
      <xdr:row>36</xdr:row>
      <xdr:rowOff>161359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C64E5835-B636-465A-891E-22334D2C8635}"/>
            </a:ext>
          </a:extLst>
        </xdr:cNvPr>
        <xdr:cNvSpPr/>
      </xdr:nvSpPr>
      <xdr:spPr>
        <a:xfrm rot="12782174" flipV="1">
          <a:off x="12334537" y="7794520"/>
          <a:ext cx="111598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10</xdr:col>
      <xdr:colOff>610333</xdr:colOff>
      <xdr:row>34</xdr:row>
      <xdr:rowOff>139579</xdr:rowOff>
    </xdr:from>
    <xdr:to>
      <xdr:col>11</xdr:col>
      <xdr:colOff>76933</xdr:colOff>
      <xdr:row>38</xdr:row>
      <xdr:rowOff>82429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CD502E53-87E1-4CE4-9F62-9CA201310784}"/>
            </a:ext>
          </a:extLst>
        </xdr:cNvPr>
        <xdr:cNvCxnSpPr/>
      </xdr:nvCxnSpPr>
      <xdr:spPr>
        <a:xfrm>
          <a:off x="11016396" y="7392867"/>
          <a:ext cx="166687" cy="8001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310296</xdr:colOff>
      <xdr:row>39</xdr:row>
      <xdr:rowOff>58617</xdr:rowOff>
    </xdr:from>
    <xdr:to>
      <xdr:col>11</xdr:col>
      <xdr:colOff>2267683</xdr:colOff>
      <xdr:row>39</xdr:row>
      <xdr:rowOff>68142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5A3C47D1-B2D8-4D72-A467-86C76D184340}"/>
            </a:ext>
          </a:extLst>
        </xdr:cNvPr>
        <xdr:cNvCxnSpPr/>
      </xdr:nvCxnSpPr>
      <xdr:spPr>
        <a:xfrm flipV="1">
          <a:off x="11416446" y="8383467"/>
          <a:ext cx="1957387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1558071</xdr:colOff>
      <xdr:row>29</xdr:row>
      <xdr:rowOff>191967</xdr:rowOff>
    </xdr:from>
    <xdr:to>
      <xdr:col>11</xdr:col>
      <xdr:colOff>1558071</xdr:colOff>
      <xdr:row>38</xdr:row>
      <xdr:rowOff>6229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7F3E8854-E065-4C07-8FF6-7103182981D5}"/>
            </a:ext>
          </a:extLst>
        </xdr:cNvPr>
        <xdr:cNvCxnSpPr/>
      </xdr:nvCxnSpPr>
      <xdr:spPr>
        <a:xfrm>
          <a:off x="12664221" y="6373692"/>
          <a:ext cx="0" cy="1743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1224696</xdr:colOff>
      <xdr:row>26</xdr:row>
      <xdr:rowOff>1466</xdr:rowOff>
    </xdr:from>
    <xdr:to>
      <xdr:col>11</xdr:col>
      <xdr:colOff>1553308</xdr:colOff>
      <xdr:row>29</xdr:row>
      <xdr:rowOff>182442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D6DE39D0-0077-4463-ABA5-324105652CED}"/>
            </a:ext>
          </a:extLst>
        </xdr:cNvPr>
        <xdr:cNvCxnSpPr/>
      </xdr:nvCxnSpPr>
      <xdr:spPr>
        <a:xfrm flipH="1" flipV="1">
          <a:off x="12330846" y="5540254"/>
          <a:ext cx="328612" cy="82391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38833</xdr:colOff>
      <xdr:row>31</xdr:row>
      <xdr:rowOff>63379</xdr:rowOff>
    </xdr:from>
    <xdr:to>
      <xdr:col>11</xdr:col>
      <xdr:colOff>1043721</xdr:colOff>
      <xdr:row>33</xdr:row>
      <xdr:rowOff>182442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1A310819-ABCF-4A8A-9A2B-8546BD609D9A}"/>
            </a:ext>
          </a:extLst>
        </xdr:cNvPr>
        <xdr:cNvCxnSpPr/>
      </xdr:nvCxnSpPr>
      <xdr:spPr>
        <a:xfrm flipV="1">
          <a:off x="11144983" y="6673729"/>
          <a:ext cx="1004888" cy="5476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1057275</xdr:colOff>
      <xdr:row>39</xdr:row>
      <xdr:rowOff>160827</xdr:rowOff>
    </xdr:from>
    <xdr:to>
      <xdr:col>11</xdr:col>
      <xdr:colOff>1605696</xdr:colOff>
      <xdr:row>40</xdr:row>
      <xdr:rowOff>180610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8A1A30E-388E-4729-8EC9-594A4D72DFB6}"/>
            </a:ext>
          </a:extLst>
        </xdr:cNvPr>
        <xdr:cNvSpPr txBox="1"/>
      </xdr:nvSpPr>
      <xdr:spPr>
        <a:xfrm>
          <a:off x="12163425" y="8485677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10</xdr:col>
      <xdr:colOff>0</xdr:colOff>
      <xdr:row>36</xdr:row>
      <xdr:rowOff>46527</xdr:rowOff>
    </xdr:from>
    <xdr:to>
      <xdr:col>10</xdr:col>
      <xdr:colOff>548421</xdr:colOff>
      <xdr:row>37</xdr:row>
      <xdr:rowOff>66311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6FBFF47-859B-481B-B53F-9AC066450E81}"/>
            </a:ext>
          </a:extLst>
        </xdr:cNvPr>
        <xdr:cNvSpPr txBox="1"/>
      </xdr:nvSpPr>
      <xdr:spPr>
        <a:xfrm>
          <a:off x="10406063" y="7728440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90488</xdr:colOff>
      <xdr:row>31</xdr:row>
      <xdr:rowOff>27477</xdr:rowOff>
    </xdr:from>
    <xdr:to>
      <xdr:col>11</xdr:col>
      <xdr:colOff>638909</xdr:colOff>
      <xdr:row>32</xdr:row>
      <xdr:rowOff>47260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B78C556-665C-4417-A585-75D3BDCD4BFC}"/>
            </a:ext>
          </a:extLst>
        </xdr:cNvPr>
        <xdr:cNvSpPr txBox="1"/>
      </xdr:nvSpPr>
      <xdr:spPr>
        <a:xfrm>
          <a:off x="11196638" y="6637827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0,7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1471613</xdr:colOff>
      <xdr:row>27</xdr:row>
      <xdr:rowOff>13190</xdr:rowOff>
    </xdr:from>
    <xdr:to>
      <xdr:col>11</xdr:col>
      <xdr:colOff>2020034</xdr:colOff>
      <xdr:row>28</xdr:row>
      <xdr:rowOff>32973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29B23CA-D042-4EAC-BABB-0C0361316684}"/>
            </a:ext>
          </a:extLst>
        </xdr:cNvPr>
        <xdr:cNvSpPr txBox="1"/>
      </xdr:nvSpPr>
      <xdr:spPr>
        <a:xfrm>
          <a:off x="12577763" y="5766290"/>
          <a:ext cx="548421" cy="2340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16</xdr:col>
      <xdr:colOff>123872</xdr:colOff>
      <xdr:row>33</xdr:row>
      <xdr:rowOff>74260</xdr:rowOff>
    </xdr:from>
    <xdr:to>
      <xdr:col>16</xdr:col>
      <xdr:colOff>1157287</xdr:colOff>
      <xdr:row>33</xdr:row>
      <xdr:rowOff>80962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EF1F0AFA-C104-4CFD-A92A-3A5BFC9924EC}"/>
            </a:ext>
          </a:extLst>
        </xdr:cNvPr>
        <xdr:cNvCxnSpPr/>
      </xdr:nvCxnSpPr>
      <xdr:spPr>
        <a:xfrm flipH="1" flipV="1">
          <a:off x="17464135" y="7113235"/>
          <a:ext cx="1033415" cy="670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476251</xdr:colOff>
      <xdr:row>28</xdr:row>
      <xdr:rowOff>28575</xdr:rowOff>
    </xdr:from>
    <xdr:to>
      <xdr:col>14</xdr:col>
      <xdr:colOff>452438</xdr:colOff>
      <xdr:row>31</xdr:row>
      <xdr:rowOff>171450</xdr:rowOff>
    </xdr:to>
    <xdr:sp macro="" textlink="">
      <xdr:nvSpPr>
        <xdr:cNvPr id="81" name="Parallelogram 80">
          <a:extLst>
            <a:ext uri="{FF2B5EF4-FFF2-40B4-BE49-F238E27FC236}">
              <a16:creationId xmlns:a16="http://schemas.microsoft.com/office/drawing/2014/main" id="{5C5F415A-0252-ADE5-9178-ECED2F076BDE}"/>
            </a:ext>
          </a:extLst>
        </xdr:cNvPr>
        <xdr:cNvSpPr/>
      </xdr:nvSpPr>
      <xdr:spPr>
        <a:xfrm rot="16614218">
          <a:off x="15166183" y="6060281"/>
          <a:ext cx="785812" cy="657225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14</xdr:col>
      <xdr:colOff>433388</xdr:colOff>
      <xdr:row>29</xdr:row>
      <xdr:rowOff>71438</xdr:rowOff>
    </xdr:from>
    <xdr:to>
      <xdr:col>15</xdr:col>
      <xdr:colOff>342901</xdr:colOff>
      <xdr:row>33</xdr:row>
      <xdr:rowOff>0</xdr:rowOff>
    </xdr:to>
    <xdr:sp macro="" textlink="">
      <xdr:nvSpPr>
        <xdr:cNvPr id="82" name="Parallelogram 81">
          <a:extLst>
            <a:ext uri="{FF2B5EF4-FFF2-40B4-BE49-F238E27FC236}">
              <a16:creationId xmlns:a16="http://schemas.microsoft.com/office/drawing/2014/main" id="{C45E28BA-B83F-4559-92DC-03A6841069E1}"/>
            </a:ext>
          </a:extLst>
        </xdr:cNvPr>
        <xdr:cNvSpPr/>
      </xdr:nvSpPr>
      <xdr:spPr>
        <a:xfrm rot="16614218">
          <a:off x="15804358" y="6317456"/>
          <a:ext cx="785812" cy="657225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15</xdr:col>
      <xdr:colOff>309285</xdr:colOff>
      <xdr:row>30</xdr:row>
      <xdr:rowOff>128443</xdr:rowOff>
    </xdr:from>
    <xdr:to>
      <xdr:col>15</xdr:col>
      <xdr:colOff>1043348</xdr:colOff>
      <xdr:row>34</xdr:row>
      <xdr:rowOff>57005</xdr:rowOff>
    </xdr:to>
    <xdr:sp macro="" textlink="">
      <xdr:nvSpPr>
        <xdr:cNvPr id="83" name="Parallelogram 82">
          <a:extLst>
            <a:ext uri="{FF2B5EF4-FFF2-40B4-BE49-F238E27FC236}">
              <a16:creationId xmlns:a16="http://schemas.microsoft.com/office/drawing/2014/main" id="{FEF4C3F4-EA4F-4ED6-B758-4B07D4C6F31F}"/>
            </a:ext>
          </a:extLst>
        </xdr:cNvPr>
        <xdr:cNvSpPr/>
      </xdr:nvSpPr>
      <xdr:spPr>
        <a:xfrm rot="16614218">
          <a:off x="16466386" y="6550355"/>
          <a:ext cx="785812" cy="734063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152400</xdr:colOff>
      <xdr:row>34</xdr:row>
      <xdr:rowOff>128000</xdr:rowOff>
    </xdr:from>
    <xdr:to>
      <xdr:col>11</xdr:col>
      <xdr:colOff>2027524</xdr:colOff>
      <xdr:row>34</xdr:row>
      <xdr:rowOff>185738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5ECE00C7-220F-4210-97F1-7D18E8FDDC64}"/>
            </a:ext>
          </a:extLst>
        </xdr:cNvPr>
        <xdr:cNvSpPr/>
      </xdr:nvSpPr>
      <xdr:spPr>
        <a:xfrm>
          <a:off x="11811000" y="7381288"/>
          <a:ext cx="1875124" cy="577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500F-2CC2-48E5-BF38-C97571EEAF3D}">
  <dimension ref="A2:Q49"/>
  <sheetViews>
    <sheetView tabSelected="1" workbookViewId="0">
      <selection activeCell="C20" sqref="C20"/>
    </sheetView>
  </sheetViews>
  <sheetFormatPr defaultRowHeight="14.25" x14ac:dyDescent="0.45"/>
  <cols>
    <col min="1" max="1" width="5.46484375" customWidth="1"/>
    <col min="2" max="2" width="43.33203125" customWidth="1"/>
    <col min="3" max="3" width="23.86328125" customWidth="1"/>
    <col min="4" max="5" width="11.19921875" customWidth="1"/>
    <col min="6" max="6" width="11" customWidth="1"/>
    <col min="7" max="7" width="15.9296875" customWidth="1"/>
    <col min="8" max="8" width="17.73046875" customWidth="1"/>
    <col min="9" max="9" width="7" customWidth="1"/>
    <col min="10" max="10" width="6.6640625" customWidth="1"/>
    <col min="11" max="11" width="9.796875" customWidth="1"/>
    <col min="12" max="12" width="34.265625" customWidth="1"/>
    <col min="14" max="14" width="9.53125" customWidth="1"/>
    <col min="15" max="15" width="10.46484375" customWidth="1"/>
    <col min="16" max="16" width="16.19921875" customWidth="1"/>
    <col min="17" max="17" width="17.46484375" customWidth="1"/>
  </cols>
  <sheetData>
    <row r="2" spans="1:17" ht="17" customHeight="1" x14ac:dyDescent="0.55000000000000004">
      <c r="A2" s="1" t="s">
        <v>57</v>
      </c>
      <c r="B2" s="1"/>
      <c r="C2" s="1"/>
      <c r="D2" s="1"/>
      <c r="E2" s="1"/>
      <c r="F2" s="1"/>
      <c r="G2" s="1"/>
      <c r="H2" s="1"/>
    </row>
    <row r="3" spans="1:17" ht="17" customHeight="1" x14ac:dyDescent="0.55000000000000004">
      <c r="A3" s="1" t="s">
        <v>58</v>
      </c>
      <c r="B3" s="1"/>
      <c r="C3" s="1"/>
      <c r="D3" s="1"/>
      <c r="E3" s="1"/>
      <c r="F3" s="1"/>
      <c r="G3" s="1"/>
      <c r="H3" s="1"/>
    </row>
    <row r="4" spans="1:17" ht="17" customHeight="1" thickBot="1" x14ac:dyDescent="0.5">
      <c r="D4" s="2"/>
      <c r="E4" s="3"/>
    </row>
    <row r="5" spans="1:17" ht="17" customHeight="1" x14ac:dyDescent="0.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  <c r="J5" s="58" t="s">
        <v>33</v>
      </c>
      <c r="K5" s="59"/>
      <c r="L5" s="59"/>
      <c r="M5" s="59"/>
      <c r="N5" s="59"/>
      <c r="O5" s="59"/>
      <c r="P5" s="59"/>
      <c r="Q5" s="60"/>
    </row>
    <row r="6" spans="1:17" ht="17" customHeight="1" thickBot="1" x14ac:dyDescent="0.55000000000000004">
      <c r="A6" s="7"/>
      <c r="B6" s="8"/>
      <c r="C6" s="8" t="s">
        <v>8</v>
      </c>
      <c r="D6" s="8"/>
      <c r="E6" s="8"/>
      <c r="F6" s="8"/>
      <c r="G6" s="8" t="s">
        <v>9</v>
      </c>
      <c r="H6" s="9" t="s">
        <v>9</v>
      </c>
      <c r="J6" s="61"/>
      <c r="K6" s="62"/>
      <c r="L6" s="62"/>
      <c r="M6" s="62"/>
      <c r="N6" s="62"/>
      <c r="O6" s="62"/>
      <c r="P6" s="62"/>
      <c r="Q6" s="63"/>
    </row>
    <row r="7" spans="1:17" ht="17" customHeight="1" x14ac:dyDescent="0.5">
      <c r="A7" s="90" t="s">
        <v>10</v>
      </c>
      <c r="B7" s="91" t="s">
        <v>56</v>
      </c>
      <c r="C7" s="92"/>
      <c r="D7" s="93"/>
      <c r="E7" s="93"/>
      <c r="F7" s="93"/>
      <c r="G7" s="93"/>
      <c r="H7" s="94"/>
      <c r="J7" s="61"/>
      <c r="K7" s="62"/>
      <c r="L7" s="62"/>
      <c r="M7" s="62"/>
      <c r="N7" s="62"/>
      <c r="O7" s="62"/>
      <c r="P7" s="62"/>
      <c r="Q7" s="63"/>
    </row>
    <row r="8" spans="1:17" ht="17" customHeight="1" x14ac:dyDescent="0.5">
      <c r="A8" s="10" t="s">
        <v>11</v>
      </c>
      <c r="B8" s="11" t="s">
        <v>12</v>
      </c>
      <c r="C8" s="12"/>
      <c r="D8" s="13"/>
      <c r="E8" s="14"/>
      <c r="F8" s="11"/>
      <c r="G8" s="11"/>
      <c r="H8" s="15"/>
      <c r="J8" s="61"/>
      <c r="K8" s="64"/>
      <c r="L8" s="64"/>
      <c r="M8" s="64"/>
      <c r="N8" s="64"/>
      <c r="O8" s="64"/>
      <c r="P8" s="64"/>
      <c r="Q8" s="65"/>
    </row>
    <row r="9" spans="1:17" ht="17" customHeight="1" x14ac:dyDescent="0.5">
      <c r="A9" s="16"/>
      <c r="B9" s="95" t="s">
        <v>40</v>
      </c>
      <c r="C9" s="109" t="s">
        <v>41</v>
      </c>
      <c r="D9" s="97">
        <f>578.95</f>
        <v>578.95000000000005</v>
      </c>
      <c r="E9" s="96" t="s">
        <v>42</v>
      </c>
      <c r="F9" s="20" t="s">
        <v>13</v>
      </c>
      <c r="G9" s="97">
        <v>26400</v>
      </c>
      <c r="H9" s="22">
        <f>D9*G9</f>
        <v>15284280.000000002</v>
      </c>
      <c r="J9" s="66" t="s">
        <v>10</v>
      </c>
      <c r="K9" s="67" t="s">
        <v>34</v>
      </c>
      <c r="L9" s="68"/>
      <c r="M9" s="62" t="s">
        <v>35</v>
      </c>
      <c r="N9" s="62" t="s">
        <v>36</v>
      </c>
      <c r="O9" s="62" t="s">
        <v>37</v>
      </c>
      <c r="P9" s="62" t="s">
        <v>38</v>
      </c>
      <c r="Q9" s="63" t="s">
        <v>39</v>
      </c>
    </row>
    <row r="10" spans="1:17" ht="17" customHeight="1" x14ac:dyDescent="0.5">
      <c r="A10" s="16"/>
      <c r="B10" s="95"/>
      <c r="C10" s="110" t="s">
        <v>59</v>
      </c>
      <c r="D10" s="19"/>
      <c r="E10" s="23"/>
      <c r="F10" s="20"/>
      <c r="G10" s="24"/>
      <c r="H10" s="25"/>
      <c r="J10" s="69">
        <v>1</v>
      </c>
      <c r="K10" s="70" t="s">
        <v>40</v>
      </c>
      <c r="L10" s="71" t="s">
        <v>41</v>
      </c>
      <c r="M10" s="72">
        <f>578.95</f>
        <v>578.95000000000005</v>
      </c>
      <c r="N10" s="71" t="s">
        <v>42</v>
      </c>
      <c r="O10" s="71" t="s">
        <v>43</v>
      </c>
      <c r="P10" s="72">
        <v>26400</v>
      </c>
      <c r="Q10" s="73">
        <f>P10*M10</f>
        <v>15284280.000000002</v>
      </c>
    </row>
    <row r="11" spans="1:17" ht="17" customHeight="1" x14ac:dyDescent="0.5">
      <c r="A11" s="16"/>
      <c r="B11" s="26"/>
      <c r="C11" s="19"/>
      <c r="D11" s="18"/>
      <c r="E11" s="20"/>
      <c r="F11" s="20"/>
      <c r="G11" s="27" t="s">
        <v>15</v>
      </c>
      <c r="H11" s="28">
        <f>SUM(H9:H10)</f>
        <v>15284280.000000002</v>
      </c>
      <c r="J11" s="69"/>
      <c r="K11" s="70"/>
      <c r="L11" s="71" t="s">
        <v>44</v>
      </c>
      <c r="M11" s="74"/>
      <c r="N11" s="71"/>
      <c r="O11" s="71"/>
      <c r="P11" s="75" t="s">
        <v>45</v>
      </c>
      <c r="Q11" s="76">
        <f>SUM(Q10:Q10)</f>
        <v>15284280.000000002</v>
      </c>
    </row>
    <row r="12" spans="1:17" ht="17" customHeight="1" x14ac:dyDescent="0.5">
      <c r="A12" s="16"/>
      <c r="B12" s="17"/>
      <c r="C12" s="19"/>
      <c r="D12" s="18"/>
      <c r="E12" s="20"/>
      <c r="F12" s="20"/>
      <c r="G12" s="21"/>
      <c r="H12" s="22"/>
      <c r="J12" s="69"/>
      <c r="K12" s="77"/>
      <c r="L12" s="68"/>
      <c r="M12" s="74"/>
      <c r="N12" s="71"/>
      <c r="O12" s="71"/>
      <c r="P12" s="75"/>
      <c r="Q12" s="76"/>
    </row>
    <row r="13" spans="1:17" ht="17" customHeight="1" x14ac:dyDescent="0.8">
      <c r="A13" s="16" t="s">
        <v>16</v>
      </c>
      <c r="B13" s="29" t="s">
        <v>17</v>
      </c>
      <c r="C13" s="19"/>
      <c r="D13" s="18"/>
      <c r="E13" s="20"/>
      <c r="F13" s="20"/>
      <c r="G13" s="21"/>
      <c r="H13" s="22"/>
      <c r="J13" s="69"/>
      <c r="K13" s="77"/>
      <c r="L13" s="68"/>
      <c r="M13" s="74"/>
      <c r="N13" s="71"/>
      <c r="O13" s="71"/>
      <c r="P13" s="75"/>
      <c r="Q13" s="76"/>
    </row>
    <row r="14" spans="1:17" ht="17" customHeight="1" x14ac:dyDescent="0.5">
      <c r="A14" s="98">
        <v>1</v>
      </c>
      <c r="B14" s="99" t="s">
        <v>48</v>
      </c>
      <c r="C14" s="99"/>
      <c r="D14" s="100">
        <f>((0.328+0.175+0.175)*11)</f>
        <v>7.4579999999999993</v>
      </c>
      <c r="E14" s="96" t="s">
        <v>49</v>
      </c>
      <c r="F14" s="96" t="s">
        <v>50</v>
      </c>
      <c r="G14" s="101">
        <f>71850</f>
        <v>71850</v>
      </c>
      <c r="H14" s="22">
        <f t="shared" ref="H14:H17" si="0">G14*D14</f>
        <v>535857.29999999993</v>
      </c>
      <c r="J14" s="66" t="s">
        <v>46</v>
      </c>
      <c r="K14" s="78" t="s">
        <v>47</v>
      </c>
      <c r="L14" s="68"/>
      <c r="M14" s="72"/>
      <c r="N14" s="71"/>
      <c r="O14" s="71"/>
      <c r="P14" s="72"/>
      <c r="Q14" s="73"/>
    </row>
    <row r="15" spans="1:17" ht="17" customHeight="1" x14ac:dyDescent="0.5">
      <c r="A15" s="98">
        <f>A14+1</f>
        <v>2</v>
      </c>
      <c r="B15" s="99" t="s">
        <v>51</v>
      </c>
      <c r="C15" s="99"/>
      <c r="D15" s="100">
        <f>((0.328+0.175+0.175)*14)</f>
        <v>9.4919999999999991</v>
      </c>
      <c r="E15" s="96" t="s">
        <v>49</v>
      </c>
      <c r="F15" s="96" t="s">
        <v>50</v>
      </c>
      <c r="G15" s="101">
        <f>505300</f>
        <v>505300</v>
      </c>
      <c r="H15" s="22">
        <f t="shared" si="0"/>
        <v>4796307.5999999996</v>
      </c>
      <c r="J15" s="69">
        <v>1</v>
      </c>
      <c r="K15" s="68" t="s">
        <v>48</v>
      </c>
      <c r="L15" s="68"/>
      <c r="M15" s="79">
        <f>((0.328+0.175+0.175)*11)</f>
        <v>7.4579999999999993</v>
      </c>
      <c r="N15" s="71" t="s">
        <v>49</v>
      </c>
      <c r="O15" s="71" t="s">
        <v>50</v>
      </c>
      <c r="P15" s="80">
        <f>71850</f>
        <v>71850</v>
      </c>
      <c r="Q15" s="81">
        <f>+P15*M15</f>
        <v>535857.29999999993</v>
      </c>
    </row>
    <row r="16" spans="1:17" ht="17" customHeight="1" x14ac:dyDescent="0.5">
      <c r="A16" s="98">
        <f>A15+1</f>
        <v>3</v>
      </c>
      <c r="B16" s="99" t="s">
        <v>52</v>
      </c>
      <c r="C16" s="99"/>
      <c r="D16" s="102">
        <v>1</v>
      </c>
      <c r="E16" s="96" t="s">
        <v>14</v>
      </c>
      <c r="F16" s="96" t="s">
        <v>53</v>
      </c>
      <c r="G16" s="101">
        <v>50000</v>
      </c>
      <c r="H16" s="22">
        <f t="shared" si="0"/>
        <v>50000</v>
      </c>
      <c r="J16" s="69">
        <f>J15+1</f>
        <v>2</v>
      </c>
      <c r="K16" s="68" t="s">
        <v>51</v>
      </c>
      <c r="L16" s="68"/>
      <c r="M16" s="79">
        <f>((0.328+0.175+0.175)*14)</f>
        <v>9.4919999999999991</v>
      </c>
      <c r="N16" s="71" t="s">
        <v>49</v>
      </c>
      <c r="O16" s="71" t="s">
        <v>50</v>
      </c>
      <c r="P16" s="80">
        <f>505300</f>
        <v>505300</v>
      </c>
      <c r="Q16" s="81">
        <f>+P16*M16</f>
        <v>4796307.5999999996</v>
      </c>
    </row>
    <row r="17" spans="1:17" ht="17" customHeight="1" x14ac:dyDescent="0.5">
      <c r="A17" s="98">
        <f>A16+1</f>
        <v>4</v>
      </c>
      <c r="B17" s="21" t="s">
        <v>19</v>
      </c>
      <c r="C17" s="31" t="s">
        <v>18</v>
      </c>
      <c r="D17" s="19">
        <v>1</v>
      </c>
      <c r="E17" s="30" t="s">
        <v>20</v>
      </c>
      <c r="F17" s="20" t="s">
        <v>13</v>
      </c>
      <c r="G17" s="21">
        <v>50000</v>
      </c>
      <c r="H17" s="22">
        <f t="shared" si="0"/>
        <v>50000</v>
      </c>
      <c r="J17" s="69">
        <f>J16+1</f>
        <v>3</v>
      </c>
      <c r="K17" s="68" t="s">
        <v>52</v>
      </c>
      <c r="L17" s="68"/>
      <c r="M17" s="82">
        <v>1</v>
      </c>
      <c r="N17" s="71" t="s">
        <v>14</v>
      </c>
      <c r="O17" s="71" t="s">
        <v>53</v>
      </c>
      <c r="P17" s="80">
        <v>50000</v>
      </c>
      <c r="Q17" s="73">
        <f>P17*M17</f>
        <v>50000</v>
      </c>
    </row>
    <row r="18" spans="1:17" ht="17" customHeight="1" thickBot="1" x14ac:dyDescent="0.85">
      <c r="A18" s="103"/>
      <c r="B18" s="104"/>
      <c r="C18" s="105"/>
      <c r="D18" s="105"/>
      <c r="E18" s="106"/>
      <c r="F18" s="106"/>
      <c r="G18" s="107" t="s">
        <v>21</v>
      </c>
      <c r="H18" s="108">
        <f>SUM(H12:H17)</f>
        <v>5432164.8999999994</v>
      </c>
      <c r="J18" s="69"/>
      <c r="K18" s="68"/>
      <c r="L18" s="68"/>
      <c r="M18" s="68"/>
      <c r="N18" s="68"/>
      <c r="O18" s="68"/>
      <c r="P18" s="75" t="s">
        <v>54</v>
      </c>
      <c r="Q18" s="83">
        <f>SUM(Q15:Q17)</f>
        <v>5382164.8999999994</v>
      </c>
    </row>
    <row r="19" spans="1:17" ht="17" customHeight="1" x14ac:dyDescent="0.5">
      <c r="A19" s="32"/>
      <c r="B19" s="33"/>
      <c r="C19" s="34"/>
      <c r="D19" s="35"/>
      <c r="E19" s="36"/>
      <c r="F19" s="37"/>
      <c r="G19" s="38" t="s">
        <v>22</v>
      </c>
      <c r="H19" s="39">
        <f>+H18+H11</f>
        <v>20716444.900000002</v>
      </c>
      <c r="J19" s="69"/>
      <c r="K19" s="68"/>
      <c r="L19" s="68"/>
      <c r="M19" s="80"/>
      <c r="N19" s="68"/>
      <c r="O19" s="68"/>
      <c r="P19" s="84" t="s">
        <v>55</v>
      </c>
      <c r="Q19" s="85">
        <f>+Q11+Q18</f>
        <v>20666444.900000002</v>
      </c>
    </row>
    <row r="20" spans="1:17" ht="17" customHeight="1" thickBot="1" x14ac:dyDescent="0.55000000000000004">
      <c r="A20" s="42"/>
      <c r="B20" s="43"/>
      <c r="C20" s="44"/>
      <c r="D20" s="45"/>
      <c r="E20" s="46"/>
      <c r="F20" s="47"/>
      <c r="G20" s="111" t="s">
        <v>60</v>
      </c>
      <c r="H20" s="112">
        <f>11/12*H19</f>
        <v>18990074.491666667</v>
      </c>
      <c r="J20" s="86"/>
      <c r="K20" s="87"/>
      <c r="L20" s="87"/>
      <c r="M20" s="87"/>
      <c r="N20" s="87"/>
      <c r="O20" s="87"/>
      <c r="P20" s="87"/>
      <c r="Q20" s="88"/>
    </row>
    <row r="21" spans="1:17" ht="17" customHeight="1" x14ac:dyDescent="0.5">
      <c r="A21" s="113" t="s">
        <v>61</v>
      </c>
      <c r="B21" s="114"/>
      <c r="C21" s="114"/>
      <c r="D21" s="114"/>
      <c r="E21" s="114"/>
      <c r="F21" s="115"/>
      <c r="G21" s="40" t="s">
        <v>23</v>
      </c>
      <c r="H21" s="41">
        <f>H20*0.12</f>
        <v>2278808.9389999998</v>
      </c>
      <c r="J21" s="89"/>
      <c r="K21" s="89"/>
      <c r="L21" s="89"/>
      <c r="M21" s="89"/>
      <c r="N21" s="89"/>
      <c r="O21" s="89"/>
      <c r="P21" s="89"/>
      <c r="Q21" s="89"/>
    </row>
    <row r="22" spans="1:17" ht="17" customHeight="1" x14ac:dyDescent="0.5">
      <c r="A22" s="42"/>
      <c r="B22" s="43"/>
      <c r="C22" s="44"/>
      <c r="D22" s="45"/>
      <c r="E22" s="46"/>
      <c r="F22" s="47"/>
      <c r="G22" s="40" t="s">
        <v>24</v>
      </c>
      <c r="H22" s="41">
        <f>SUM(H19+H21)</f>
        <v>22995253.839000002</v>
      </c>
      <c r="J22" s="89"/>
      <c r="K22" s="89"/>
      <c r="L22" s="89"/>
      <c r="M22" s="89"/>
      <c r="N22" s="89"/>
      <c r="O22" s="89"/>
      <c r="P22" s="89"/>
      <c r="Q22" s="89"/>
    </row>
    <row r="23" spans="1:17" ht="17" customHeight="1" thickBot="1" x14ac:dyDescent="0.55000000000000004">
      <c r="A23" s="48"/>
      <c r="B23" s="49"/>
      <c r="C23" s="50"/>
      <c r="D23" s="50"/>
      <c r="E23" s="51"/>
      <c r="F23" s="52"/>
      <c r="G23" s="53" t="s">
        <v>25</v>
      </c>
      <c r="H23" s="54">
        <f>ROUND(H22,-0.5)</f>
        <v>22995254</v>
      </c>
      <c r="J23" s="89"/>
      <c r="K23" s="89"/>
      <c r="L23" s="89"/>
      <c r="M23" s="89"/>
      <c r="N23" s="89"/>
      <c r="O23" s="89"/>
      <c r="P23" s="89"/>
      <c r="Q23" s="89"/>
    </row>
    <row r="24" spans="1:17" ht="17" customHeight="1" x14ac:dyDescent="0.5">
      <c r="A24" s="55"/>
      <c r="B24" s="43"/>
      <c r="C24" s="44"/>
      <c r="D24" s="45"/>
      <c r="E24" s="46"/>
      <c r="F24" s="43"/>
      <c r="G24" s="43"/>
      <c r="H24" s="43"/>
      <c r="J24" s="89"/>
      <c r="K24" s="89"/>
      <c r="L24" s="89"/>
      <c r="M24" s="89"/>
      <c r="N24" s="89"/>
      <c r="O24" s="89"/>
      <c r="P24" s="89"/>
      <c r="Q24" s="89"/>
    </row>
    <row r="25" spans="1:17" ht="17" customHeight="1" x14ac:dyDescent="0.5">
      <c r="A25" s="55"/>
      <c r="B25" s="43"/>
      <c r="C25" s="44"/>
      <c r="D25" s="45"/>
      <c r="E25" s="46"/>
      <c r="F25" s="43"/>
      <c r="G25" s="43"/>
      <c r="H25" s="43"/>
      <c r="J25" s="89"/>
      <c r="K25" s="89"/>
      <c r="L25" s="89"/>
      <c r="M25" s="89"/>
      <c r="N25" s="89"/>
      <c r="O25" s="89"/>
      <c r="P25" s="89"/>
      <c r="Q25" s="89"/>
    </row>
    <row r="26" spans="1:17" ht="17" customHeight="1" x14ac:dyDescent="0.5">
      <c r="A26" s="55"/>
      <c r="B26" s="43"/>
      <c r="C26" s="44"/>
      <c r="D26" s="45"/>
      <c r="E26" s="46"/>
      <c r="F26" s="43"/>
      <c r="G26" s="46" t="s">
        <v>31</v>
      </c>
      <c r="H26" s="46"/>
      <c r="J26" s="89"/>
      <c r="K26" s="89"/>
      <c r="L26" s="89"/>
      <c r="M26" s="89"/>
      <c r="N26" s="89"/>
      <c r="O26" s="89"/>
      <c r="P26" s="89"/>
      <c r="Q26" s="89"/>
    </row>
    <row r="27" spans="1:17" ht="17" customHeight="1" x14ac:dyDescent="0.5">
      <c r="A27" s="55"/>
      <c r="B27" s="46" t="s">
        <v>26</v>
      </c>
      <c r="C27" s="44"/>
      <c r="D27" s="46" t="s">
        <v>27</v>
      </c>
      <c r="E27" s="46"/>
      <c r="F27" s="46"/>
      <c r="G27" s="46" t="s">
        <v>28</v>
      </c>
      <c r="H27" s="46"/>
      <c r="J27" s="89"/>
      <c r="K27" s="89"/>
      <c r="L27" s="89"/>
      <c r="M27" s="89"/>
      <c r="N27" s="89"/>
      <c r="O27" s="89"/>
      <c r="P27" s="89"/>
      <c r="Q27" s="89"/>
    </row>
    <row r="28" spans="1:17" ht="17" customHeight="1" x14ac:dyDescent="0.5">
      <c r="A28" s="55"/>
      <c r="B28" s="56"/>
      <c r="C28" s="44"/>
      <c r="D28" s="45"/>
      <c r="E28" s="46"/>
      <c r="F28" s="43"/>
      <c r="G28" s="43"/>
      <c r="H28" s="43"/>
      <c r="J28" s="89"/>
      <c r="K28" s="89"/>
      <c r="L28" s="89"/>
      <c r="M28" s="89"/>
      <c r="N28" s="89"/>
      <c r="O28" s="89"/>
      <c r="P28" s="89"/>
      <c r="Q28" s="89"/>
    </row>
    <row r="29" spans="1:17" ht="17" customHeight="1" x14ac:dyDescent="0.5">
      <c r="A29" s="55"/>
      <c r="B29" s="56"/>
      <c r="C29" s="44"/>
      <c r="D29" s="45"/>
      <c r="E29" s="46"/>
      <c r="F29" s="43"/>
      <c r="G29" s="43"/>
      <c r="H29" s="43"/>
      <c r="J29" s="89"/>
      <c r="K29" s="89"/>
      <c r="L29" s="89"/>
      <c r="M29" s="89"/>
      <c r="N29" s="89"/>
      <c r="O29" s="89"/>
      <c r="P29" s="89"/>
      <c r="Q29" s="89"/>
    </row>
    <row r="30" spans="1:17" ht="17" customHeight="1" x14ac:dyDescent="0.5">
      <c r="A30" s="55"/>
      <c r="B30" s="56"/>
      <c r="C30" s="44"/>
      <c r="D30" s="45"/>
      <c r="E30" s="46"/>
      <c r="F30" s="43"/>
      <c r="G30" s="57"/>
      <c r="H30" s="43"/>
      <c r="J30" s="89"/>
      <c r="K30" s="89"/>
      <c r="L30" s="89"/>
      <c r="M30" s="89"/>
      <c r="N30" s="89"/>
      <c r="O30" s="89"/>
      <c r="P30" s="89"/>
      <c r="Q30" s="89"/>
    </row>
    <row r="31" spans="1:17" ht="17" customHeight="1" x14ac:dyDescent="0.5">
      <c r="A31" s="55"/>
      <c r="B31" s="57"/>
      <c r="C31" s="44"/>
      <c r="D31" s="57"/>
      <c r="E31" s="57"/>
      <c r="F31" s="57"/>
      <c r="G31" s="57"/>
      <c r="H31" s="57"/>
      <c r="J31" s="89"/>
      <c r="K31" s="89"/>
      <c r="L31" s="89"/>
      <c r="M31" s="89"/>
      <c r="N31" s="89"/>
      <c r="O31" s="89"/>
      <c r="P31" s="89"/>
      <c r="Q31" s="89"/>
    </row>
    <row r="32" spans="1:17" ht="17" customHeight="1" x14ac:dyDescent="0.5">
      <c r="A32" s="55"/>
      <c r="B32" s="46" t="s">
        <v>29</v>
      </c>
      <c r="C32" s="44"/>
      <c r="D32" s="46" t="s">
        <v>32</v>
      </c>
      <c r="E32" s="46"/>
      <c r="F32" s="46"/>
      <c r="G32" s="46" t="s">
        <v>30</v>
      </c>
      <c r="H32" s="46"/>
      <c r="J32" s="89"/>
      <c r="K32" s="89"/>
      <c r="L32" s="89"/>
      <c r="M32" s="89"/>
      <c r="N32" s="89"/>
      <c r="O32" s="89"/>
      <c r="P32" s="89"/>
      <c r="Q32" s="89"/>
    </row>
    <row r="33" spans="10:17" ht="17" customHeight="1" x14ac:dyDescent="0.5">
      <c r="J33" s="89"/>
      <c r="K33" s="89"/>
      <c r="L33" s="89"/>
      <c r="M33" s="89"/>
      <c r="N33" s="89"/>
      <c r="O33" s="89"/>
      <c r="P33" s="89"/>
      <c r="Q33" s="89"/>
    </row>
    <row r="34" spans="10:17" ht="17" customHeight="1" x14ac:dyDescent="0.5">
      <c r="J34" s="89"/>
      <c r="K34" s="89"/>
      <c r="L34" s="89"/>
      <c r="M34" s="89"/>
      <c r="N34" s="89"/>
      <c r="O34" s="89"/>
      <c r="P34" s="89"/>
      <c r="Q34" s="89"/>
    </row>
    <row r="35" spans="10:17" ht="17" customHeight="1" x14ac:dyDescent="0.5">
      <c r="J35" s="89"/>
      <c r="K35" s="89"/>
      <c r="L35" s="89"/>
      <c r="M35" s="89"/>
      <c r="N35" s="89"/>
      <c r="O35" s="89"/>
      <c r="P35" s="89"/>
      <c r="Q35" s="89"/>
    </row>
    <row r="36" spans="10:17" ht="17" customHeight="1" x14ac:dyDescent="0.5">
      <c r="J36" s="89"/>
      <c r="K36" s="89"/>
      <c r="L36" s="89"/>
      <c r="M36" s="89"/>
      <c r="N36" s="89"/>
      <c r="O36" s="89"/>
      <c r="P36" s="89"/>
      <c r="Q36" s="89"/>
    </row>
    <row r="37" spans="10:17" ht="17" customHeight="1" x14ac:dyDescent="0.5">
      <c r="J37" s="89"/>
      <c r="K37" s="89"/>
      <c r="L37" s="89"/>
      <c r="M37" s="89"/>
      <c r="N37" s="89"/>
      <c r="O37" s="89"/>
      <c r="P37" s="89"/>
      <c r="Q37" s="89"/>
    </row>
    <row r="38" spans="10:17" ht="17" customHeight="1" x14ac:dyDescent="0.5">
      <c r="J38" s="89"/>
      <c r="K38" s="89"/>
      <c r="L38" s="89"/>
      <c r="M38" s="89"/>
      <c r="N38" s="89"/>
      <c r="O38" s="89"/>
      <c r="P38" s="89"/>
      <c r="Q38" s="89"/>
    </row>
    <row r="39" spans="10:17" ht="17" customHeight="1" x14ac:dyDescent="0.45"/>
    <row r="40" spans="10:17" ht="17" customHeight="1" x14ac:dyDescent="0.45"/>
    <row r="41" spans="10:17" ht="17" customHeight="1" x14ac:dyDescent="0.45"/>
    <row r="42" spans="10:17" ht="17" customHeight="1" x14ac:dyDescent="0.45"/>
    <row r="43" spans="10:17" ht="17" customHeight="1" x14ac:dyDescent="0.45"/>
    <row r="44" spans="10:17" ht="17" customHeight="1" x14ac:dyDescent="0.45"/>
    <row r="45" spans="10:17" ht="17" customHeight="1" x14ac:dyDescent="0.45"/>
    <row r="46" spans="10:17" ht="17" customHeight="1" x14ac:dyDescent="0.45"/>
    <row r="47" spans="10:17" ht="17" customHeight="1" x14ac:dyDescent="0.45"/>
    <row r="48" spans="10:17" ht="17" customHeight="1" x14ac:dyDescent="0.45"/>
    <row r="49" ht="17" customHeight="1" x14ac:dyDescent="0.45"/>
  </sheetData>
  <mergeCells count="5">
    <mergeCell ref="A2:H2"/>
    <mergeCell ref="A3:H3"/>
    <mergeCell ref="J5:Q5"/>
    <mergeCell ref="K10:K11"/>
    <mergeCell ref="A21: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Destritomo</dc:creator>
  <cp:lastModifiedBy>Ricky Destritomo</cp:lastModifiedBy>
  <dcterms:created xsi:type="dcterms:W3CDTF">2025-03-10T07:14:54Z</dcterms:created>
  <dcterms:modified xsi:type="dcterms:W3CDTF">2025-03-10T08:58:50Z</dcterms:modified>
</cp:coreProperties>
</file>