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Sheet1!$A$3:$G$42</definedName>
  </definedNames>
  <calcPr calcId="124519"/>
</workbook>
</file>

<file path=xl/calcChain.xml><?xml version="1.0" encoding="utf-8"?>
<calcChain xmlns="http://schemas.openxmlformats.org/spreadsheetml/2006/main">
  <c r="G26" i="1"/>
  <c r="I24"/>
  <c r="I21"/>
  <c r="C21"/>
  <c r="C20"/>
  <c r="G20"/>
  <c r="G21"/>
  <c r="Q77"/>
  <c r="Q79"/>
  <c r="Q76"/>
  <c r="Q75"/>
  <c r="Q69"/>
  <c r="Q68"/>
  <c r="M68"/>
  <c r="M67"/>
  <c r="Q67"/>
  <c r="M66"/>
  <c r="Q66"/>
  <c r="Q62"/>
  <c r="Q61"/>
  <c r="Q60"/>
  <c r="Q58"/>
  <c r="G22"/>
  <c r="G13"/>
  <c r="G14"/>
  <c r="G15"/>
  <c r="I63"/>
  <c r="G71"/>
  <c r="G72"/>
  <c r="F74"/>
  <c r="G74"/>
  <c r="F76"/>
  <c r="G76"/>
  <c r="G77"/>
  <c r="G79"/>
  <c r="G113"/>
  <c r="G114"/>
  <c r="G117"/>
  <c r="G118"/>
  <c r="G119"/>
  <c r="G122"/>
  <c r="G123"/>
  <c r="G124"/>
  <c r="G125"/>
  <c r="G128"/>
  <c r="G129"/>
  <c r="G335"/>
  <c r="G334"/>
  <c r="G333"/>
  <c r="G332"/>
  <c r="G331"/>
  <c r="G330"/>
  <c r="G329"/>
  <c r="G328"/>
  <c r="G327"/>
  <c r="G326"/>
  <c r="G325"/>
  <c r="G341"/>
  <c r="G338"/>
  <c r="G173"/>
  <c r="G174"/>
  <c r="G175"/>
  <c r="G178"/>
  <c r="G179"/>
  <c r="G182"/>
  <c r="G185"/>
  <c r="F186"/>
  <c r="G186"/>
  <c r="G190"/>
  <c r="G193"/>
  <c r="G235"/>
  <c r="G236"/>
  <c r="G238"/>
  <c r="G239"/>
  <c r="G240"/>
  <c r="G265"/>
  <c r="G270"/>
  <c r="F275"/>
  <c r="G275"/>
  <c r="Q64"/>
  <c r="Q70"/>
  <c r="Q71"/>
  <c r="G16"/>
  <c r="G30"/>
  <c r="G32"/>
  <c r="G33"/>
</calcChain>
</file>

<file path=xl/sharedStrings.xml><?xml version="1.0" encoding="utf-8"?>
<sst xmlns="http://schemas.openxmlformats.org/spreadsheetml/2006/main" count="547" uniqueCount="303">
  <si>
    <t>CABANG DELI SERDANG</t>
  </si>
  <si>
    <t>NO</t>
  </si>
  <si>
    <t>URAIAN</t>
  </si>
  <si>
    <t>VOL</t>
  </si>
  <si>
    <t>SAT</t>
  </si>
  <si>
    <t>ANALISA</t>
  </si>
  <si>
    <t xml:space="preserve">HARGA </t>
  </si>
  <si>
    <t>JUMLAH</t>
  </si>
  <si>
    <t>SATUAN</t>
  </si>
  <si>
    <t>HARGA</t>
  </si>
  <si>
    <t>A</t>
  </si>
  <si>
    <t>ls</t>
  </si>
  <si>
    <t>B</t>
  </si>
  <si>
    <t>m2</t>
  </si>
  <si>
    <t>tabel</t>
  </si>
  <si>
    <t>m3</t>
  </si>
  <si>
    <t>unit</t>
  </si>
  <si>
    <t>Total………………</t>
  </si>
  <si>
    <t>Grand Total</t>
  </si>
  <si>
    <t>Dibulatkan……………..</t>
  </si>
  <si>
    <t>Diketahui Oleh</t>
  </si>
  <si>
    <t>Dibuat Oleh,</t>
  </si>
  <si>
    <t>Kacab. Deli Serdang</t>
  </si>
  <si>
    <t>Kabag Prod &amp; Jaringan</t>
  </si>
  <si>
    <t>Di Syahkan Oleh</t>
  </si>
  <si>
    <t>Ir.Arif Haryadian,M.Si</t>
  </si>
  <si>
    <t>Kadiv. Perencana</t>
  </si>
  <si>
    <t>HITUNGAN PEKERJAAN PIPA TRANSMISI BOCOR Ø 250 MM</t>
  </si>
  <si>
    <t>LOKASI  : JL  SIANTAR  SIKU GG SELAMAT  LUBUK  PAKAM</t>
  </si>
  <si>
    <t>PELAKSANAAN</t>
  </si>
  <si>
    <t>Galian tanah uk 3x1.5x2 meter</t>
  </si>
  <si>
    <t xml:space="preserve"> -Kedalaman 0-1 meter</t>
  </si>
  <si>
    <t>A2</t>
  </si>
  <si>
    <t xml:space="preserve"> -Kedalaman 0-2 meter</t>
  </si>
  <si>
    <t>2A1+1,5A9</t>
  </si>
  <si>
    <t>Pemotongan/ pasang kembali</t>
  </si>
  <si>
    <t>Joint</t>
  </si>
  <si>
    <t>pipa Ø 250 mm (malam hari)</t>
  </si>
  <si>
    <t>Pasang collar Ø 250 mm (malam)</t>
  </si>
  <si>
    <t>bh</t>
  </si>
  <si>
    <t>Penimbunan (1/2 harga galian)</t>
  </si>
  <si>
    <t xml:space="preserve"> -</t>
  </si>
  <si>
    <t>Dokumentasi</t>
  </si>
  <si>
    <t>Transportasi Peralatan dan Material</t>
  </si>
  <si>
    <t>Terbilang : Satu juta sembilan ratus dua puluh tujuh ribu lima ratus rupiah</t>
  </si>
  <si>
    <t>Rp</t>
  </si>
  <si>
    <t>PPn  10 %..................</t>
  </si>
  <si>
    <t>Grand Total…………….</t>
  </si>
  <si>
    <t>Lubuk Pakam      Mei 2008</t>
  </si>
  <si>
    <t>Di Setujui Oleh</t>
  </si>
  <si>
    <t>DiPeriksa Oleh</t>
  </si>
  <si>
    <t>Cece Harahap SE, Msi</t>
  </si>
  <si>
    <t>Hamdan Siregar</t>
  </si>
  <si>
    <t>Indrawansyah</t>
  </si>
  <si>
    <t>Kabag Pengawasan</t>
  </si>
  <si>
    <t>RENCANA ANGGARAN BIAYA (RAB) PEKERJAAN PASANG CLAMP TAPPING 200X3"</t>
  </si>
  <si>
    <t>DAN PEMBUATAN BAK</t>
  </si>
  <si>
    <t xml:space="preserve">LOKASI  : JL  PERBAUNGAN / PASIRAN </t>
  </si>
  <si>
    <t>MATERIAL</t>
  </si>
  <si>
    <t>Clamp Tapping 200x3"</t>
  </si>
  <si>
    <t>Air Valve 3"</t>
  </si>
  <si>
    <t xml:space="preserve">Ruber Paking </t>
  </si>
  <si>
    <t>Pekerjaan Tanah</t>
  </si>
  <si>
    <t>Galian tanah 0-1 meter</t>
  </si>
  <si>
    <t>A1</t>
  </si>
  <si>
    <t>Galian tanah 0-2 meter</t>
  </si>
  <si>
    <t>2A1+1.5A9</t>
  </si>
  <si>
    <t>Pekerjaan pipa</t>
  </si>
  <si>
    <t>Pasang Clamp tapping 200x3"</t>
  </si>
  <si>
    <t>Upah tapping  3"</t>
  </si>
  <si>
    <t>tpt</t>
  </si>
  <si>
    <t>Pasang air Valve 3"</t>
  </si>
  <si>
    <t>Pekerjaan batu</t>
  </si>
  <si>
    <t>Cor lantai kerja 1:3:5</t>
  </si>
  <si>
    <t>G 43a</t>
  </si>
  <si>
    <t>Cor beton dinding &amp; lantai bawah 1:2:3</t>
  </si>
  <si>
    <t>G41</t>
  </si>
  <si>
    <t>Cor beton bertulang 1:2:3 U/ tutup</t>
  </si>
  <si>
    <t>Supl V</t>
  </si>
  <si>
    <t>Plasteran 1:2 tebal 15 cm</t>
  </si>
  <si>
    <t>G.47</t>
  </si>
  <si>
    <t>Pekerjaan kayu</t>
  </si>
  <si>
    <t>Papan bekisting U/ dinding &amp; tutup bak</t>
  </si>
  <si>
    <t>F.8</t>
  </si>
  <si>
    <t>Perancah sementara</t>
  </si>
  <si>
    <t>F.1</t>
  </si>
  <si>
    <t>Terbilang : Tujuh juta tujuh puluh ribu seratus rupiah</t>
  </si>
  <si>
    <t>Ppn 10 %.....</t>
  </si>
  <si>
    <t>Grand Total…</t>
  </si>
  <si>
    <t>Lubuk Pakam    Desember 2008</t>
  </si>
  <si>
    <t>DiKetahui Oleh</t>
  </si>
  <si>
    <t>Ir. Delviandry</t>
  </si>
  <si>
    <t>Cece Harahap SE Msi</t>
  </si>
  <si>
    <t>Sahala Tua Rambe, ST</t>
  </si>
  <si>
    <t>Kadiv. Zona-2</t>
  </si>
  <si>
    <t>Ir. Baharudin Siregar</t>
  </si>
  <si>
    <t>RENCANA ANGGARAN BIAYA (RAB) RENOVASI INTEK WTP TANJUNG MORAWA</t>
  </si>
  <si>
    <t>LOKASI  : INTEK WTP TANJUNG MORAWA</t>
  </si>
  <si>
    <t>I</t>
  </si>
  <si>
    <t>Pekerjaan Pendahuluan</t>
  </si>
  <si>
    <t>Pembuatan barak pekerja &amp; material</t>
  </si>
  <si>
    <t>Pembersihan lokasi</t>
  </si>
  <si>
    <t>II</t>
  </si>
  <si>
    <t>Pekerjaan tanah</t>
  </si>
  <si>
    <t>Galian tanah Uk 5x5x3.5 meter</t>
  </si>
  <si>
    <t xml:space="preserve"> -Kedalaman 0 - 1 meter</t>
  </si>
  <si>
    <t>M3</t>
  </si>
  <si>
    <t xml:space="preserve"> -Kedalaman 0 - 2 meter</t>
  </si>
  <si>
    <t xml:space="preserve"> -Kedalaman 0 - 3 meter</t>
  </si>
  <si>
    <t>3A1+1.5A9</t>
  </si>
  <si>
    <t>III</t>
  </si>
  <si>
    <t>Pekerjaan Bekisting dan Pengurasan air</t>
  </si>
  <si>
    <t>Bekisting</t>
  </si>
  <si>
    <t>M2</t>
  </si>
  <si>
    <t>F8</t>
  </si>
  <si>
    <t>Sewa Pompa Ø 3"</t>
  </si>
  <si>
    <t>Unit</t>
  </si>
  <si>
    <t>IV</t>
  </si>
  <si>
    <t>Pekerjaan Cor Beton Bertulang</t>
  </si>
  <si>
    <t>Cor beton bertulang besi &gt; 100 kg</t>
  </si>
  <si>
    <t>V</t>
  </si>
  <si>
    <t>Pekerjaan Jerjak Pengaman Pompa</t>
  </si>
  <si>
    <t>Plat strip besi tebal 5 mm</t>
  </si>
  <si>
    <t>Kg</t>
  </si>
  <si>
    <t>Upah Pembuatan Jerjak Pengaman</t>
  </si>
  <si>
    <t>hit ung</t>
  </si>
  <si>
    <t>( 0.25 harga material Plat )</t>
  </si>
  <si>
    <t>VI</t>
  </si>
  <si>
    <t>Pekerjaan Beronjong</t>
  </si>
  <si>
    <t xml:space="preserve">Beronjong </t>
  </si>
  <si>
    <t>G5b</t>
  </si>
  <si>
    <t>VII</t>
  </si>
  <si>
    <t>Pekerjaan Dudukan Pompa</t>
  </si>
  <si>
    <t xml:space="preserve">Pembuatan dudukan pompa </t>
  </si>
  <si>
    <t>dari beton bertulang Uk 0.5x0.5x0.5 m</t>
  </si>
  <si>
    <t>VIII</t>
  </si>
  <si>
    <t>Laporan &amp; Dokumentasi</t>
  </si>
  <si>
    <t xml:space="preserve">Total </t>
  </si>
  <si>
    <t>Terbilang : Seratus delapan puluh juta lima ratus tujuh puluh sembilan</t>
  </si>
  <si>
    <t>PPn 10 %</t>
  </si>
  <si>
    <t xml:space="preserve">                ribu rupiah.</t>
  </si>
  <si>
    <t>Dibulatkan</t>
  </si>
  <si>
    <t>Lubuk Pakam       Mei 2008</t>
  </si>
  <si>
    <t>Kadiv. Zona -2</t>
  </si>
  <si>
    <t>Ir. Azzam Rizal M.Eng</t>
  </si>
  <si>
    <t>ANGGARAN BIAYA PEKERJAAN PIPA TRANSMISI BOCOR Ø 200 MM</t>
  </si>
  <si>
    <t xml:space="preserve">LOKASI  : JL.  PERBAUNGAN / PASIRAN  DEPAN BENGKEL MOBIL </t>
  </si>
  <si>
    <t>Galian tanah uk 2x3x2 meter</t>
  </si>
  <si>
    <t>Pemt. &amp; Peny. Kembali pipa 200 mm</t>
  </si>
  <si>
    <t xml:space="preserve">Pasang Collar Ø 200 mm </t>
  </si>
  <si>
    <t>hitung</t>
  </si>
  <si>
    <t>Terbilang: Satu juta tujuh ratus empat puluh satu ribu dua ratus rupiah</t>
  </si>
  <si>
    <t>PPn 10 %…..</t>
  </si>
  <si>
    <t>Lubuk Pakam      Desember 2008</t>
  </si>
  <si>
    <t>Di Periksa Oleh</t>
  </si>
  <si>
    <t>T. Zumrizal</t>
  </si>
  <si>
    <t>BREAK DOWN HITUNGAN BIAYA  PENCUCIAN RESERVOAR TG MORAWA</t>
  </si>
  <si>
    <t>Melangsir lumpur ke tempat bak</t>
  </si>
  <si>
    <t>3.5x1.5.A9</t>
  </si>
  <si>
    <t>kontrol rata -rata 3.5 mtr  (malam)</t>
  </si>
  <si>
    <t>3.5x1.5x 6.506.25</t>
  </si>
  <si>
    <t>Mengangkat lumpur ke luar reservoar</t>
  </si>
  <si>
    <t>2.5x1.5.A10</t>
  </si>
  <si>
    <t>tinggi 2.5 meter (malam hari)</t>
  </si>
  <si>
    <t>2.5x1.5x 10.843.75</t>
  </si>
  <si>
    <t>Melangsir lumpur dari penampungan</t>
  </si>
  <si>
    <t>sementara ke pembuangan dengan</t>
  </si>
  <si>
    <t>3.5x1.5x 6.506</t>
  </si>
  <si>
    <t>jarak 7 /  2   meter (malam hari)</t>
  </si>
  <si>
    <t>BREAKDOWN  HITUNGAN VOLUME PEMBUATAN BAK  AIR VALVE</t>
  </si>
  <si>
    <t>JL . PERBAUNGAN / PASIRAN</t>
  </si>
  <si>
    <t>2.70x1.30x1    =</t>
  </si>
  <si>
    <t>3.51 m3</t>
  </si>
  <si>
    <t>2.70x1.30x1.5 =</t>
  </si>
  <si>
    <t>5.26 m3</t>
  </si>
  <si>
    <t>Lantai kerja  1:3:5</t>
  </si>
  <si>
    <t>2.75x1.30x0.20 =</t>
  </si>
  <si>
    <t>0.56 m3</t>
  </si>
  <si>
    <t>Dinding &amp; lantai  1:2:3</t>
  </si>
  <si>
    <t>2.5.x1.80x0.15x2=</t>
  </si>
  <si>
    <t>1.35 m3</t>
  </si>
  <si>
    <t>2.5x1x0.15x2     =</t>
  </si>
  <si>
    <t>0.75 m3</t>
  </si>
  <si>
    <t>1.80x1x0.15      =</t>
  </si>
  <si>
    <t>0.27 m 3</t>
  </si>
  <si>
    <t>2.37 m3</t>
  </si>
  <si>
    <t>Tutup bak beton bertulang  1:2:3</t>
  </si>
  <si>
    <t>0.15x1.3x1.8      =</t>
  </si>
  <si>
    <t>0.35 m3</t>
  </si>
  <si>
    <t xml:space="preserve">Plasteran  1:2 tebal  15 cm  </t>
  </si>
  <si>
    <t>2.5x1.8x2          =</t>
  </si>
  <si>
    <t>9 m2</t>
  </si>
  <si>
    <t>2.5x1.3x2          =</t>
  </si>
  <si>
    <t>6.5 m2</t>
  </si>
  <si>
    <t>15.5 m2</t>
  </si>
  <si>
    <t>2.15x1.80x4      =</t>
  </si>
  <si>
    <t>15.48 m2</t>
  </si>
  <si>
    <t>2.15x1x4          =</t>
  </si>
  <si>
    <t xml:space="preserve">  8.6  m2</t>
  </si>
  <si>
    <t>1.30x0.60x3     =</t>
  </si>
  <si>
    <t xml:space="preserve">  2.34 m2</t>
  </si>
  <si>
    <t>1.30x0.15x6     =</t>
  </si>
  <si>
    <t xml:space="preserve">  1.17 m2</t>
  </si>
  <si>
    <t>0.60x0.15x6     =</t>
  </si>
  <si>
    <t xml:space="preserve">  0.54 m2</t>
  </si>
  <si>
    <t xml:space="preserve"> 28.13 m2</t>
  </si>
  <si>
    <t xml:space="preserve">       PDAM Tirtanadi</t>
  </si>
  <si>
    <t>Disyahkan Oleh,</t>
  </si>
  <si>
    <t>Diketahui Oleh,</t>
  </si>
  <si>
    <t>M.Nuh Siregar, SE</t>
  </si>
  <si>
    <t xml:space="preserve">   Cabang Deli Serdang</t>
  </si>
  <si>
    <t xml:space="preserve">ANGGARAN BIAYA  PERBAIKAN PINTU GUDANG   </t>
  </si>
  <si>
    <t>Lokasi : WTP Sei Ular  Lubuk Pakam</t>
  </si>
  <si>
    <t>NAMA BARANG</t>
  </si>
  <si>
    <t>Triplex tebal 12 mm</t>
  </si>
  <si>
    <t>Engsel Pintu</t>
  </si>
  <si>
    <t>Kunci</t>
  </si>
  <si>
    <t>Grendel kecil</t>
  </si>
  <si>
    <t>Grendel besar</t>
  </si>
  <si>
    <t>Kayu uk. 1x3"</t>
  </si>
  <si>
    <t>Tinner</t>
  </si>
  <si>
    <t>Paku 1/2 x 2"</t>
  </si>
  <si>
    <t>Paku 1/2 x 1"</t>
  </si>
  <si>
    <t>PELAKSANAAN PEKERJAAN</t>
  </si>
  <si>
    <t>Upah pekerjaan</t>
  </si>
  <si>
    <t>lembar</t>
  </si>
  <si>
    <t>set</t>
  </si>
  <si>
    <t>batang</t>
  </si>
  <si>
    <t>kaleng</t>
  </si>
  <si>
    <t>kg</t>
  </si>
  <si>
    <t>lokasi</t>
  </si>
  <si>
    <t>Cat Beebrand</t>
  </si>
  <si>
    <t>Kuas 4"</t>
  </si>
  <si>
    <t>Total ....</t>
  </si>
  <si>
    <t>Dibulatkan...</t>
  </si>
  <si>
    <t>Terbilang : Dua juta tiga puluh tujuh ribu rupiah</t>
  </si>
  <si>
    <t>Lubuk Pakam,    Maret  2013</t>
  </si>
  <si>
    <t>Suparman, ST</t>
  </si>
  <si>
    <t>Kabag. Umum</t>
  </si>
  <si>
    <t xml:space="preserve">   PDAM Tirtanadi</t>
  </si>
  <si>
    <t>Jumlah (B)</t>
  </si>
  <si>
    <t>Jumlah (A)</t>
  </si>
  <si>
    <t>Kadiv. Perencanaan</t>
  </si>
  <si>
    <t>Ls</t>
  </si>
  <si>
    <t xml:space="preserve">Break Down </t>
  </si>
  <si>
    <t>Tabel</t>
  </si>
  <si>
    <t xml:space="preserve">. </t>
  </si>
  <si>
    <t>Material</t>
  </si>
  <si>
    <t>mtr</t>
  </si>
  <si>
    <t>Total  (A+B)</t>
  </si>
  <si>
    <t>PENGELASAN FLANGE STEEL</t>
  </si>
  <si>
    <t>Hitung</t>
  </si>
  <si>
    <t>3,14 x 0,20 x 2 BUAH x 3 lapisan = 3,79 m</t>
  </si>
  <si>
    <t>-</t>
  </si>
  <si>
    <t>- Penerangan</t>
  </si>
  <si>
    <t>Pekerjaan Perbaikan Bocor Outlet</t>
  </si>
  <si>
    <t xml:space="preserve">Breakdown Clamp Buta </t>
  </si>
  <si>
    <t xml:space="preserve">material </t>
  </si>
  <si>
    <t>vol</t>
  </si>
  <si>
    <t xml:space="preserve">sat </t>
  </si>
  <si>
    <t>analisa</t>
  </si>
  <si>
    <t>harsat</t>
  </si>
  <si>
    <t>jlh harga</t>
  </si>
  <si>
    <t>bold 7 nut steel full drat 3/4 x 3"</t>
  </si>
  <si>
    <t>rubber packing t= 3mm</t>
  </si>
  <si>
    <t>pelaksanaan</t>
  </si>
  <si>
    <r>
      <t xml:space="preserve">pemotongan pipa </t>
    </r>
    <r>
      <rPr>
        <sz val="10"/>
        <rFont val="Tahoma"/>
        <family val="2"/>
      </rPr>
      <t>Ø 250 mm ( MH )</t>
    </r>
  </si>
  <si>
    <t>belah pipa  Ø 250 mm ( MH )</t>
  </si>
  <si>
    <t>Pengelasan Plat  ( 4x ) MH</t>
  </si>
  <si>
    <t xml:space="preserve">Bor Plat ( MH ) </t>
  </si>
  <si>
    <t>m</t>
  </si>
  <si>
    <r>
      <t xml:space="preserve">pipa steel hitam medium </t>
    </r>
    <r>
      <rPr>
        <sz val="10"/>
        <rFont val="Tahoma"/>
        <family val="2"/>
      </rPr>
      <t>Ø</t>
    </r>
    <r>
      <rPr>
        <sz val="10"/>
        <rFont val="Arial"/>
        <family val="2"/>
      </rPr>
      <t xml:space="preserve"> 250 mm t= 6,35 mm</t>
    </r>
  </si>
  <si>
    <t>plat strip 60,6</t>
  </si>
  <si>
    <t>Bh</t>
  </si>
  <si>
    <t>total</t>
  </si>
  <si>
    <t xml:space="preserve">total </t>
  </si>
  <si>
    <t>grand Total</t>
  </si>
  <si>
    <t>Breakdown Dewatering</t>
  </si>
  <si>
    <t>sewa pompa</t>
  </si>
  <si>
    <t>Bahan bakar</t>
  </si>
  <si>
    <t>operator</t>
  </si>
  <si>
    <t>Liter</t>
  </si>
  <si>
    <t>Orang</t>
  </si>
  <si>
    <t>Abdi Sucipto, ST</t>
  </si>
  <si>
    <t xml:space="preserve">- Clamp Pipa Ø 250 mm </t>
  </si>
  <si>
    <t>- Rubber Packing t= 5 mm</t>
  </si>
  <si>
    <t>- Blind Flange</t>
  </si>
  <si>
    <t>- Bongkar Pasang Flank</t>
  </si>
  <si>
    <t xml:space="preserve">- Pemotongan Pipa Ø 250 mm </t>
  </si>
  <si>
    <t>- Belah Pipa</t>
  </si>
  <si>
    <t>- Pengelasan Clamp</t>
  </si>
  <si>
    <t>- Penyetelan Akhir</t>
  </si>
  <si>
    <t>- Sewa Katrol</t>
  </si>
  <si>
    <t>Mlm</t>
  </si>
  <si>
    <t>Medan,    Juni 2018</t>
  </si>
  <si>
    <t>Julfan Fadhli</t>
  </si>
  <si>
    <t>Kabid Operasional Pompa</t>
  </si>
  <si>
    <t>Iwan Hamsar ST, M.si</t>
  </si>
  <si>
    <t>Plh. Kadiv Transmisi Distribusi</t>
  </si>
  <si>
    <t>RENCANA ANGGARAN BIAYA ( RAB ) PEKERJAAN EMERGENCY PERBAIKAN BOCOR OUTLET   Ø 250 MM</t>
  </si>
  <si>
    <t>POMPA NO 4</t>
  </si>
  <si>
    <t>LOKASI : BP. GARU I</t>
  </si>
  <si>
    <t>terbilang : Tiga Juta lima ratus empat puluh lima ribu seratus rupiah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</si>
</sst>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74" formatCode="_(* #,##0.0_);_(* \(#,##0.0\);_(* &quot;-&quot;??_);_(@_)"/>
    <numFmt numFmtId="181" formatCode="_(* #,##0.00_);_(* \(#,##0.00\);_(* &quot;-&quot;_);_(@_)"/>
  </numFmts>
  <fonts count="14">
    <font>
      <sz val="10"/>
      <name val="Arial"/>
    </font>
    <font>
      <sz val="10"/>
      <name val="Arial"/>
    </font>
    <font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u/>
      <sz val="11"/>
      <name val="Tahoma"/>
      <family val="2"/>
    </font>
    <font>
      <b/>
      <sz val="10"/>
      <name val="Arial"/>
      <family val="2"/>
    </font>
    <font>
      <b/>
      <sz val="10"/>
      <name val="Tahoma"/>
      <family val="2"/>
    </font>
    <font>
      <u/>
      <sz val="10"/>
      <name val="Tahoma"/>
      <family val="2"/>
    </font>
    <font>
      <sz val="9"/>
      <name val="Tahoma"/>
      <family val="2"/>
    </font>
    <font>
      <b/>
      <u/>
      <sz val="10"/>
      <name val="Tahoma"/>
      <family val="2"/>
    </font>
    <font>
      <sz val="10"/>
      <name val="Arial"/>
      <family val="2"/>
    </font>
    <font>
      <u/>
      <sz val="11"/>
      <name val="Tahoma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39" fontId="3" fillId="0" borderId="1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/>
    <xf numFmtId="3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39" fontId="3" fillId="0" borderId="3" xfId="0" applyNumberFormat="1" applyFont="1" applyBorder="1"/>
    <xf numFmtId="39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/>
    <xf numFmtId="39" fontId="3" fillId="0" borderId="6" xfId="0" applyNumberFormat="1" applyFont="1" applyBorder="1"/>
    <xf numFmtId="0" fontId="6" fillId="0" borderId="0" xfId="0" applyFont="1"/>
    <xf numFmtId="39" fontId="3" fillId="0" borderId="7" xfId="0" applyNumberFormat="1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39" fontId="3" fillId="0" borderId="11" xfId="0" applyNumberFormat="1" applyFont="1" applyBorder="1"/>
    <xf numFmtId="0" fontId="4" fillId="0" borderId="12" xfId="0" applyFont="1" applyBorder="1"/>
    <xf numFmtId="39" fontId="3" fillId="0" borderId="12" xfId="0" applyNumberFormat="1" applyFont="1" applyBorder="1" applyAlignment="1">
      <alignment horizontal="center"/>
    </xf>
    <xf numFmtId="39" fontId="3" fillId="0" borderId="12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12" xfId="0" applyFont="1" applyBorder="1"/>
    <xf numFmtId="0" fontId="13" fillId="0" borderId="12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9" fontId="4" fillId="0" borderId="16" xfId="0" applyNumberFormat="1" applyFont="1" applyBorder="1" applyAlignment="1">
      <alignment horizontal="right"/>
    </xf>
    <xf numFmtId="39" fontId="4" fillId="0" borderId="1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0" xfId="0" applyFont="1" applyBorder="1"/>
    <xf numFmtId="39" fontId="4" fillId="0" borderId="6" xfId="0" applyNumberFormat="1" applyFont="1" applyBorder="1" applyAlignment="1">
      <alignment horizontal="left"/>
    </xf>
    <xf numFmtId="39" fontId="3" fillId="0" borderId="17" xfId="0" applyNumberFormat="1" applyFont="1" applyBorder="1" applyAlignment="1"/>
    <xf numFmtId="39" fontId="3" fillId="0" borderId="18" xfId="0" applyNumberFormat="1" applyFont="1" applyBorder="1" applyAlignment="1"/>
    <xf numFmtId="39" fontId="3" fillId="0" borderId="16" xfId="0" applyNumberFormat="1" applyFont="1" applyBorder="1" applyAlignment="1">
      <alignment horizontal="left"/>
    </xf>
    <xf numFmtId="39" fontId="4" fillId="0" borderId="4" xfId="0" applyNumberFormat="1" applyFont="1" applyBorder="1"/>
    <xf numFmtId="39" fontId="3" fillId="0" borderId="19" xfId="0" applyNumberFormat="1" applyFont="1" applyBorder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9" fontId="2" fillId="0" borderId="0" xfId="0" applyNumberFormat="1" applyFont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8" fillId="0" borderId="22" xfId="0" applyFont="1" applyBorder="1"/>
    <xf numFmtId="39" fontId="2" fillId="0" borderId="22" xfId="0" applyNumberFormat="1" applyFont="1" applyBorder="1" applyAlignment="1">
      <alignment horizontal="center"/>
    </xf>
    <xf numFmtId="39" fontId="2" fillId="0" borderId="22" xfId="0" applyNumberFormat="1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/>
    <xf numFmtId="39" fontId="2" fillId="0" borderId="24" xfId="0" applyNumberFormat="1" applyFont="1" applyBorder="1" applyAlignment="1">
      <alignment horizontal="center"/>
    </xf>
    <xf numFmtId="39" fontId="2" fillId="0" borderId="24" xfId="0" applyNumberFormat="1" applyFont="1" applyBorder="1"/>
    <xf numFmtId="0" fontId="2" fillId="0" borderId="25" xfId="0" applyFont="1" applyBorder="1"/>
    <xf numFmtId="0" fontId="2" fillId="0" borderId="26" xfId="0" applyFont="1" applyBorder="1"/>
    <xf numFmtId="39" fontId="2" fillId="0" borderId="26" xfId="0" applyNumberFormat="1" applyFont="1" applyBorder="1"/>
    <xf numFmtId="0" fontId="9" fillId="0" borderId="27" xfId="0" applyFont="1" applyBorder="1"/>
    <xf numFmtId="0" fontId="2" fillId="0" borderId="1" xfId="0" applyFont="1" applyBorder="1"/>
    <xf numFmtId="39" fontId="2" fillId="0" borderId="1" xfId="0" applyNumberFormat="1" applyFont="1" applyBorder="1"/>
    <xf numFmtId="39" fontId="2" fillId="0" borderId="28" xfId="0" applyNumberFormat="1" applyFont="1" applyBorder="1"/>
    <xf numFmtId="0" fontId="2" fillId="0" borderId="29" xfId="0" applyFont="1" applyBorder="1"/>
    <xf numFmtId="0" fontId="2" fillId="0" borderId="0" xfId="0" applyFont="1" applyBorder="1"/>
    <xf numFmtId="39" fontId="2" fillId="0" borderId="0" xfId="0" applyNumberFormat="1" applyFont="1" applyBorder="1"/>
    <xf numFmtId="39" fontId="2" fillId="0" borderId="30" xfId="0" applyNumberFormat="1" applyFont="1" applyBorder="1"/>
    <xf numFmtId="0" fontId="2" fillId="0" borderId="31" xfId="0" applyFont="1" applyBorder="1"/>
    <xf numFmtId="0" fontId="2" fillId="0" borderId="32" xfId="0" applyFont="1" applyBorder="1"/>
    <xf numFmtId="39" fontId="2" fillId="0" borderId="32" xfId="0" applyNumberFormat="1" applyFont="1" applyBorder="1"/>
    <xf numFmtId="39" fontId="2" fillId="0" borderId="33" xfId="0" applyNumberFormat="1" applyFont="1" applyBorder="1"/>
    <xf numFmtId="39" fontId="2" fillId="0" borderId="0" xfId="0" applyNumberFormat="1" applyFont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7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2" fillId="0" borderId="22" xfId="0" applyFont="1" applyBorder="1" applyAlignment="1">
      <alignment horizontal="right"/>
    </xf>
    <xf numFmtId="0" fontId="7" fillId="0" borderId="22" xfId="0" applyFont="1" applyBorder="1"/>
    <xf numFmtId="0" fontId="2" fillId="0" borderId="22" xfId="0" applyFont="1" applyBorder="1"/>
    <xf numFmtId="0" fontId="2" fillId="0" borderId="34" xfId="0" applyFont="1" applyBorder="1"/>
    <xf numFmtId="39" fontId="2" fillId="0" borderId="17" xfId="0" applyNumberFormat="1" applyFont="1" applyBorder="1"/>
    <xf numFmtId="39" fontId="2" fillId="0" borderId="34" xfId="0" applyNumberFormat="1" applyFont="1" applyBorder="1"/>
    <xf numFmtId="0" fontId="2" fillId="0" borderId="35" xfId="0" applyFont="1" applyBorder="1"/>
    <xf numFmtId="0" fontId="2" fillId="0" borderId="36" xfId="0" applyFont="1" applyBorder="1"/>
    <xf numFmtId="39" fontId="2" fillId="0" borderId="36" xfId="0" applyNumberFormat="1" applyFont="1" applyBorder="1"/>
    <xf numFmtId="39" fontId="2" fillId="0" borderId="37" xfId="0" applyNumberFormat="1" applyFont="1" applyBorder="1"/>
    <xf numFmtId="39" fontId="2" fillId="0" borderId="35" xfId="0" applyNumberFormat="1" applyFont="1" applyBorder="1"/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8" xfId="0" applyFont="1" applyBorder="1" applyAlignment="1">
      <alignment horizontal="left"/>
    </xf>
    <xf numFmtId="0" fontId="10" fillId="0" borderId="39" xfId="0" applyFont="1" applyBorder="1"/>
    <xf numFmtId="39" fontId="2" fillId="0" borderId="39" xfId="0" applyNumberFormat="1" applyFont="1" applyBorder="1" applyAlignment="1">
      <alignment horizontal="center"/>
    </xf>
    <xf numFmtId="39" fontId="2" fillId="0" borderId="39" xfId="0" applyNumberFormat="1" applyFont="1" applyBorder="1"/>
    <xf numFmtId="0" fontId="2" fillId="0" borderId="42" xfId="0" applyFont="1" applyBorder="1" applyAlignment="1">
      <alignment horizontal="right"/>
    </xf>
    <xf numFmtId="0" fontId="2" fillId="0" borderId="43" xfId="0" applyFont="1" applyBorder="1"/>
    <xf numFmtId="39" fontId="2" fillId="0" borderId="43" xfId="0" applyNumberFormat="1" applyFont="1" applyBorder="1" applyAlignment="1">
      <alignment horizontal="center"/>
    </xf>
    <xf numFmtId="39" fontId="2" fillId="0" borderId="24" xfId="0" applyNumberFormat="1" applyFont="1" applyFill="1" applyBorder="1" applyAlignment="1">
      <alignment horizontal="center"/>
    </xf>
    <xf numFmtId="39" fontId="2" fillId="0" borderId="26" xfId="0" applyNumberFormat="1" applyFont="1" applyFill="1" applyBorder="1" applyAlignment="1">
      <alignment horizontal="center"/>
    </xf>
    <xf numFmtId="39" fontId="2" fillId="0" borderId="43" xfId="0" applyNumberFormat="1" applyFont="1" applyBorder="1"/>
    <xf numFmtId="0" fontId="7" fillId="0" borderId="42" xfId="0" applyFont="1" applyBorder="1" applyAlignment="1">
      <alignment horizontal="left"/>
    </xf>
    <xf numFmtId="0" fontId="10" fillId="0" borderId="43" xfId="0" applyFont="1" applyBorder="1"/>
    <xf numFmtId="0" fontId="2" fillId="0" borderId="23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39" fontId="2" fillId="0" borderId="26" xfId="0" applyNumberFormat="1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10" fillId="0" borderId="26" xfId="0" applyFont="1" applyBorder="1"/>
    <xf numFmtId="39" fontId="2" fillId="0" borderId="44" xfId="0" applyNumberFormat="1" applyFont="1" applyBorder="1" applyAlignment="1">
      <alignment horizontal="center"/>
    </xf>
    <xf numFmtId="39" fontId="7" fillId="0" borderId="45" xfId="0" applyNumberFormat="1" applyFont="1" applyBorder="1"/>
    <xf numFmtId="39" fontId="7" fillId="0" borderId="46" xfId="0" applyNumberFormat="1" applyFont="1" applyBorder="1"/>
    <xf numFmtId="39" fontId="2" fillId="0" borderId="47" xfId="0" applyNumberFormat="1" applyFont="1" applyBorder="1"/>
    <xf numFmtId="0" fontId="7" fillId="0" borderId="25" xfId="0" applyFont="1" applyBorder="1" applyAlignment="1">
      <alignment horizontal="right"/>
    </xf>
    <xf numFmtId="0" fontId="7" fillId="0" borderId="26" xfId="0" applyFont="1" applyBorder="1"/>
    <xf numFmtId="0" fontId="2" fillId="0" borderId="40" xfId="0" applyFont="1" applyBorder="1"/>
    <xf numFmtId="0" fontId="2" fillId="0" borderId="41" xfId="0" applyFont="1" applyBorder="1"/>
    <xf numFmtId="39" fontId="2" fillId="0" borderId="41" xfId="0" applyNumberFormat="1" applyFont="1" applyBorder="1"/>
    <xf numFmtId="0" fontId="2" fillId="0" borderId="27" xfId="0" applyFont="1" applyBorder="1"/>
    <xf numFmtId="39" fontId="7" fillId="0" borderId="27" xfId="0" applyNumberFormat="1" applyFont="1" applyBorder="1"/>
    <xf numFmtId="39" fontId="7" fillId="0" borderId="29" xfId="0" applyNumberFormat="1" applyFont="1" applyBorder="1"/>
    <xf numFmtId="39" fontId="7" fillId="0" borderId="31" xfId="0" applyNumberFormat="1" applyFont="1" applyBorder="1"/>
    <xf numFmtId="174" fontId="2" fillId="0" borderId="0" xfId="1" applyNumberFormat="1" applyFont="1"/>
    <xf numFmtId="0" fontId="8" fillId="0" borderId="0" xfId="0" applyFont="1"/>
    <xf numFmtId="39" fontId="4" fillId="0" borderId="12" xfId="0" applyNumberFormat="1" applyFont="1" applyBorder="1" applyAlignment="1">
      <alignment horizontal="right"/>
    </xf>
    <xf numFmtId="39" fontId="3" fillId="0" borderId="1" xfId="0" applyNumberFormat="1" applyFont="1" applyBorder="1" applyAlignment="1"/>
    <xf numFmtId="39" fontId="3" fillId="0" borderId="0" xfId="0" applyNumberFormat="1" applyFont="1" applyBorder="1" applyAlignment="1"/>
    <xf numFmtId="39" fontId="3" fillId="0" borderId="48" xfId="0" applyNumberFormat="1" applyFont="1" applyBorder="1"/>
    <xf numFmtId="39" fontId="3" fillId="0" borderId="49" xfId="0" applyNumberFormat="1" applyFont="1" applyBorder="1"/>
    <xf numFmtId="39" fontId="4" fillId="0" borderId="50" xfId="0" applyNumberFormat="1" applyFont="1" applyBorder="1"/>
    <xf numFmtId="39" fontId="3" fillId="0" borderId="35" xfId="0" applyNumberFormat="1" applyFont="1" applyBorder="1" applyAlignment="1"/>
    <xf numFmtId="39" fontId="3" fillId="0" borderId="51" xfId="0" applyNumberFormat="1" applyFont="1" applyBorder="1"/>
    <xf numFmtId="0" fontId="11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quotePrefix="1" applyFont="1"/>
    <xf numFmtId="0" fontId="3" fillId="0" borderId="12" xfId="0" quotePrefix="1" applyFont="1" applyBorder="1"/>
    <xf numFmtId="39" fontId="3" fillId="0" borderId="12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41" fontId="3" fillId="0" borderId="0" xfId="2" applyFont="1"/>
    <xf numFmtId="41" fontId="2" fillId="0" borderId="0" xfId="2" applyFont="1"/>
    <xf numFmtId="41" fontId="4" fillId="0" borderId="0" xfId="2" applyFont="1"/>
    <xf numFmtId="39" fontId="3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39" fontId="3" fillId="0" borderId="12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9" fontId="5" fillId="0" borderId="4" xfId="0" applyNumberFormat="1" applyFont="1" applyBorder="1"/>
    <xf numFmtId="41" fontId="3" fillId="0" borderId="0" xfId="2" applyFont="1" applyBorder="1" applyAlignment="1">
      <alignment horizontal="center"/>
    </xf>
    <xf numFmtId="41" fontId="0" fillId="0" borderId="0" xfId="2" applyFont="1"/>
    <xf numFmtId="41" fontId="0" fillId="0" borderId="0" xfId="0" applyNumberFormat="1"/>
    <xf numFmtId="41" fontId="6" fillId="0" borderId="0" xfId="0" applyNumberFormat="1" applyFont="1"/>
    <xf numFmtId="0" fontId="3" fillId="0" borderId="0" xfId="0" quotePrefix="1" applyFont="1" applyAlignment="1">
      <alignment horizontal="center" vertical="center"/>
    </xf>
    <xf numFmtId="181" fontId="3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39" fontId="3" fillId="0" borderId="54" xfId="0" applyNumberFormat="1" applyFont="1" applyBorder="1" applyAlignment="1">
      <alignment horizontal="left"/>
    </xf>
    <xf numFmtId="39" fontId="3" fillId="0" borderId="18" xfId="0" applyNumberFormat="1" applyFont="1" applyBorder="1" applyAlignment="1">
      <alignment horizontal="left"/>
    </xf>
    <xf numFmtId="3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28575</xdr:rowOff>
    </xdr:from>
    <xdr:to>
      <xdr:col>1</xdr:col>
      <xdr:colOff>95250</xdr:colOff>
      <xdr:row>3</xdr:row>
      <xdr:rowOff>152400</xdr:rowOff>
    </xdr:to>
    <xdr:pic>
      <xdr:nvPicPr>
        <xdr:cNvPr id="1229" name="Picture 1" descr="lambang pd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52425"/>
          <a:ext cx="457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315</xdr:row>
      <xdr:rowOff>28575</xdr:rowOff>
    </xdr:from>
    <xdr:to>
      <xdr:col>1</xdr:col>
      <xdr:colOff>95250</xdr:colOff>
      <xdr:row>316</xdr:row>
      <xdr:rowOff>152400</xdr:rowOff>
    </xdr:to>
    <xdr:pic>
      <xdr:nvPicPr>
        <xdr:cNvPr id="1230" name="Picture 1" descr="lambang pd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2349400"/>
          <a:ext cx="457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51"/>
  <sheetViews>
    <sheetView tabSelected="1" workbookViewId="0">
      <selection activeCell="B16" sqref="B16"/>
    </sheetView>
  </sheetViews>
  <sheetFormatPr defaultColWidth="9.140625" defaultRowHeight="12.75"/>
  <cols>
    <col min="1" max="1" width="6.140625" style="1" customWidth="1"/>
    <col min="2" max="2" width="52" style="1" customWidth="1"/>
    <col min="3" max="3" width="9.5703125" style="1" customWidth="1"/>
    <col min="4" max="4" width="8.28515625" style="1" customWidth="1"/>
    <col min="5" max="5" width="11.28515625" style="1" customWidth="1"/>
    <col min="6" max="6" width="17" style="1" customWidth="1"/>
    <col min="7" max="7" width="19.85546875" style="1" customWidth="1"/>
    <col min="8" max="8" width="13.42578125" style="1" bestFit="1" customWidth="1"/>
    <col min="10" max="10" width="6.85546875" customWidth="1"/>
    <col min="11" max="11" width="41.85546875" customWidth="1"/>
    <col min="15" max="15" width="15.5703125" customWidth="1"/>
    <col min="16" max="16" width="16.7109375" customWidth="1"/>
  </cols>
  <sheetData>
    <row r="2" spans="1:10">
      <c r="A2" s="1" t="s">
        <v>246</v>
      </c>
    </row>
    <row r="3" spans="1:10" ht="14.25">
      <c r="A3" s="2"/>
      <c r="B3" s="153" t="s">
        <v>239</v>
      </c>
      <c r="C3" s="2"/>
      <c r="D3" s="2"/>
      <c r="E3" s="2"/>
      <c r="F3" s="2"/>
      <c r="G3" s="2"/>
    </row>
    <row r="4" spans="1:10" ht="14.25">
      <c r="A4" s="2"/>
      <c r="B4" s="153"/>
      <c r="C4" s="2"/>
      <c r="D4" s="2"/>
      <c r="E4" s="2"/>
      <c r="F4" s="2"/>
      <c r="G4" s="2"/>
    </row>
    <row r="5" spans="1:10" ht="14.25">
      <c r="A5" s="2"/>
      <c r="B5" s="2"/>
      <c r="C5" s="2"/>
      <c r="D5" s="2"/>
      <c r="E5" s="2"/>
      <c r="F5" s="2"/>
      <c r="G5" s="2"/>
    </row>
    <row r="6" spans="1:10" ht="21" customHeight="1">
      <c r="A6" s="167" t="s">
        <v>299</v>
      </c>
      <c r="B6" s="167"/>
      <c r="C6" s="167"/>
      <c r="D6" s="167"/>
      <c r="E6" s="167"/>
      <c r="F6" s="167"/>
      <c r="G6" s="167"/>
    </row>
    <row r="7" spans="1:10" ht="13.5" customHeight="1">
      <c r="A7" s="143"/>
      <c r="B7" s="167" t="s">
        <v>300</v>
      </c>
      <c r="C7" s="167"/>
      <c r="D7" s="167"/>
      <c r="E7" s="167"/>
      <c r="F7" s="167"/>
      <c r="G7" s="167"/>
    </row>
    <row r="8" spans="1:10" ht="14.25">
      <c r="A8" s="158" t="s">
        <v>301</v>
      </c>
      <c r="B8" s="158"/>
      <c r="C8" s="158"/>
      <c r="D8" s="158"/>
      <c r="E8" s="158"/>
      <c r="F8" s="158"/>
      <c r="G8" s="158"/>
    </row>
    <row r="9" spans="1:10" ht="15" thickBot="1">
      <c r="A9" s="160"/>
      <c r="B9" s="160"/>
      <c r="C9" s="160"/>
      <c r="D9" s="160"/>
      <c r="E9" s="160"/>
      <c r="F9" s="160"/>
      <c r="G9" s="160"/>
    </row>
    <row r="10" spans="1:10" ht="15" thickTop="1">
      <c r="A10" s="164" t="s">
        <v>1</v>
      </c>
      <c r="B10" s="162" t="s">
        <v>2</v>
      </c>
      <c r="C10" s="162" t="s">
        <v>3</v>
      </c>
      <c r="D10" s="162" t="s">
        <v>4</v>
      </c>
      <c r="E10" s="162" t="s">
        <v>5</v>
      </c>
      <c r="F10" s="17" t="s">
        <v>6</v>
      </c>
      <c r="G10" s="18" t="s">
        <v>7</v>
      </c>
    </row>
    <row r="11" spans="1:10" ht="15" thickBot="1">
      <c r="A11" s="165"/>
      <c r="B11" s="163"/>
      <c r="C11" s="163"/>
      <c r="D11" s="163"/>
      <c r="E11" s="163"/>
      <c r="F11" s="28" t="s">
        <v>8</v>
      </c>
      <c r="G11" s="29" t="s">
        <v>9</v>
      </c>
    </row>
    <row r="12" spans="1:10" ht="15" thickTop="1">
      <c r="A12" s="138" t="s">
        <v>98</v>
      </c>
      <c r="B12" s="22" t="s">
        <v>247</v>
      </c>
      <c r="C12" s="23"/>
      <c r="D12" s="23"/>
      <c r="E12" s="23"/>
      <c r="F12" s="24"/>
      <c r="G12" s="11"/>
    </row>
    <row r="13" spans="1:10" ht="14.25">
      <c r="A13" s="25"/>
      <c r="B13" s="136" t="s">
        <v>284</v>
      </c>
      <c r="C13" s="23">
        <v>0.2</v>
      </c>
      <c r="D13" s="23" t="s">
        <v>248</v>
      </c>
      <c r="E13" s="23" t="s">
        <v>251</v>
      </c>
      <c r="F13" s="137">
        <v>1880000</v>
      </c>
      <c r="G13" s="142">
        <f>F13*C13</f>
        <v>376000</v>
      </c>
    </row>
    <row r="14" spans="1:10" ht="14.25">
      <c r="A14" s="25"/>
      <c r="B14" s="136" t="s">
        <v>285</v>
      </c>
      <c r="C14" s="23">
        <v>2</v>
      </c>
      <c r="D14" s="23" t="s">
        <v>248</v>
      </c>
      <c r="E14" s="23" t="s">
        <v>251</v>
      </c>
      <c r="F14" s="137">
        <v>50000</v>
      </c>
      <c r="G14" s="142">
        <f>F14*C14</f>
        <v>100000</v>
      </c>
      <c r="J14" s="131"/>
    </row>
    <row r="15" spans="1:10" ht="14.25">
      <c r="A15" s="25"/>
      <c r="B15" s="136" t="s">
        <v>286</v>
      </c>
      <c r="C15" s="23">
        <v>1</v>
      </c>
      <c r="D15" s="23" t="s">
        <v>273</v>
      </c>
      <c r="E15" s="23" t="s">
        <v>245</v>
      </c>
      <c r="F15" s="137">
        <v>1741567</v>
      </c>
      <c r="G15" s="142">
        <f>F15*C15</f>
        <v>1741567</v>
      </c>
    </row>
    <row r="16" spans="1:10" ht="14.25">
      <c r="A16" s="25"/>
      <c r="B16" s="136"/>
      <c r="C16" s="23"/>
      <c r="D16" s="23"/>
      <c r="E16" s="23"/>
      <c r="F16" s="123" t="s">
        <v>241</v>
      </c>
      <c r="G16" s="146">
        <f>SUM(G13:G15)</f>
        <v>2217567</v>
      </c>
    </row>
    <row r="17" spans="1:9" ht="14.25">
      <c r="A17" s="25"/>
      <c r="B17" s="136"/>
      <c r="C17" s="23"/>
      <c r="D17" s="23"/>
      <c r="E17" s="23"/>
      <c r="F17" s="123"/>
      <c r="G17" s="39"/>
    </row>
    <row r="18" spans="1:9" ht="14.25">
      <c r="A18" s="138" t="s">
        <v>102</v>
      </c>
      <c r="B18" s="22" t="s">
        <v>255</v>
      </c>
      <c r="C18" s="23"/>
      <c r="D18" s="23"/>
      <c r="E18" s="23"/>
      <c r="F18" s="24"/>
      <c r="G18" s="11"/>
    </row>
    <row r="19" spans="1:9" ht="14.25">
      <c r="A19" s="32"/>
      <c r="B19" s="136" t="s">
        <v>287</v>
      </c>
      <c r="C19" s="144" t="s">
        <v>253</v>
      </c>
      <c r="D19" s="144" t="s">
        <v>253</v>
      </c>
      <c r="E19" s="23" t="s">
        <v>243</v>
      </c>
      <c r="F19" s="24">
        <v>150000</v>
      </c>
      <c r="G19" s="11">
        <v>150000</v>
      </c>
    </row>
    <row r="20" spans="1:9" ht="14.25">
      <c r="A20" s="32"/>
      <c r="B20" s="136" t="s">
        <v>288</v>
      </c>
      <c r="C20" s="144">
        <f>0.2*3.14</f>
        <v>0.62800000000000011</v>
      </c>
      <c r="D20" s="23" t="s">
        <v>270</v>
      </c>
      <c r="E20" s="23" t="s">
        <v>251</v>
      </c>
      <c r="F20" s="24">
        <v>79988</v>
      </c>
      <c r="G20" s="11">
        <f>F20*C20</f>
        <v>50232.464000000007</v>
      </c>
    </row>
    <row r="21" spans="1:9" ht="14.25">
      <c r="A21" s="32"/>
      <c r="B21" s="136" t="s">
        <v>289</v>
      </c>
      <c r="C21" s="23">
        <f>0.2*2</f>
        <v>0.4</v>
      </c>
      <c r="D21" s="23" t="s">
        <v>270</v>
      </c>
      <c r="E21" s="23" t="s">
        <v>251</v>
      </c>
      <c r="F21" s="24">
        <v>79988</v>
      </c>
      <c r="G21" s="11">
        <f>F21*C21</f>
        <v>31995.200000000001</v>
      </c>
      <c r="I21">
        <f>0.63*2+0.4</f>
        <v>1.6600000000000001</v>
      </c>
    </row>
    <row r="22" spans="1:9" ht="14.25">
      <c r="A22" s="32"/>
      <c r="B22" s="136" t="s">
        <v>290</v>
      </c>
      <c r="C22" s="145">
        <v>4.9800000000000004</v>
      </c>
      <c r="D22" s="23" t="s">
        <v>270</v>
      </c>
      <c r="E22" s="23" t="s">
        <v>251</v>
      </c>
      <c r="F22" s="24">
        <v>79988</v>
      </c>
      <c r="G22" s="11">
        <f>F22*C22</f>
        <v>398340.24000000005</v>
      </c>
      <c r="I22">
        <v>0</v>
      </c>
    </row>
    <row r="23" spans="1:9" ht="14.25">
      <c r="A23" s="32"/>
      <c r="B23" s="136" t="s">
        <v>291</v>
      </c>
      <c r="C23" s="151" t="s">
        <v>253</v>
      </c>
      <c r="D23" s="144" t="s">
        <v>253</v>
      </c>
      <c r="E23" s="23" t="s">
        <v>243</v>
      </c>
      <c r="F23" s="24">
        <v>250000</v>
      </c>
      <c r="G23" s="11">
        <v>250000</v>
      </c>
    </row>
    <row r="24" spans="1:9" ht="14.25">
      <c r="A24" s="32"/>
      <c r="B24" s="136" t="s">
        <v>292</v>
      </c>
      <c r="C24" s="151" t="s">
        <v>253</v>
      </c>
      <c r="D24" s="144" t="s">
        <v>253</v>
      </c>
      <c r="E24" s="23" t="s">
        <v>243</v>
      </c>
      <c r="F24" s="152">
        <v>250000</v>
      </c>
      <c r="G24" s="11">
        <v>250000</v>
      </c>
      <c r="I24">
        <f>1.66*3</f>
        <v>4.9799999999999995</v>
      </c>
    </row>
    <row r="25" spans="1:9" ht="14.25">
      <c r="A25" s="32"/>
      <c r="B25" s="136" t="s">
        <v>254</v>
      </c>
      <c r="C25" s="151">
        <v>1</v>
      </c>
      <c r="D25" s="23" t="s">
        <v>293</v>
      </c>
      <c r="E25" s="23" t="s">
        <v>251</v>
      </c>
      <c r="F25" s="152">
        <v>197000</v>
      </c>
      <c r="G25" s="11">
        <v>197000</v>
      </c>
    </row>
    <row r="26" spans="1:9" ht="14.25">
      <c r="A26" s="32"/>
      <c r="B26" s="136"/>
      <c r="C26" s="23"/>
      <c r="D26" s="23"/>
      <c r="E26" s="23"/>
      <c r="F26" s="123" t="s">
        <v>240</v>
      </c>
      <c r="G26" s="146">
        <f>G22+G21+G20+G19+G23+G24+G25</f>
        <v>1327567.9040000001</v>
      </c>
    </row>
    <row r="27" spans="1:9" ht="14.25">
      <c r="A27" s="32"/>
      <c r="B27" s="136"/>
      <c r="C27" s="23"/>
      <c r="D27" s="23"/>
      <c r="E27" s="23"/>
      <c r="F27" s="24"/>
      <c r="G27" s="11"/>
    </row>
    <row r="28" spans="1:9" ht="14.25">
      <c r="A28" s="25"/>
      <c r="B28" s="26"/>
      <c r="C28" s="23"/>
      <c r="D28" s="23"/>
      <c r="E28" s="23"/>
      <c r="F28" s="123"/>
      <c r="G28" s="39"/>
    </row>
    <row r="29" spans="1:9" ht="15" thickBot="1">
      <c r="A29" s="19"/>
      <c r="B29" s="20"/>
      <c r="C29" s="21"/>
      <c r="D29" s="21"/>
      <c r="E29" s="24"/>
      <c r="F29" s="21"/>
      <c r="G29" s="40"/>
    </row>
    <row r="30" spans="1:9" ht="14.25">
      <c r="A30" s="9" t="s">
        <v>302</v>
      </c>
      <c r="B30" s="3"/>
      <c r="C30" s="4"/>
      <c r="D30" s="4"/>
      <c r="E30" s="37"/>
      <c r="F30" s="124" t="s">
        <v>249</v>
      </c>
      <c r="G30" s="126">
        <f>G16+G26</f>
        <v>3545134.9040000001</v>
      </c>
    </row>
    <row r="31" spans="1:9" ht="14.25">
      <c r="A31" s="33"/>
      <c r="B31" s="34"/>
      <c r="C31" s="5"/>
      <c r="D31" s="5"/>
      <c r="E31" s="36"/>
      <c r="F31" s="129"/>
      <c r="G31" s="130"/>
    </row>
    <row r="32" spans="1:9" ht="14.25">
      <c r="A32" s="33"/>
      <c r="B32" s="34"/>
      <c r="C32" s="5"/>
      <c r="D32" s="5"/>
      <c r="E32" s="36"/>
      <c r="F32" s="125" t="s">
        <v>18</v>
      </c>
      <c r="G32" s="127">
        <f>SUM(G30:G31)</f>
        <v>3545134.9040000001</v>
      </c>
    </row>
    <row r="33" spans="1:8" ht="15" thickBot="1">
      <c r="A33" s="12"/>
      <c r="B33" s="13"/>
      <c r="C33" s="14"/>
      <c r="D33" s="14"/>
      <c r="E33" s="38"/>
      <c r="F33" s="35" t="s">
        <v>141</v>
      </c>
      <c r="G33" s="128">
        <f>ROUND(G32,-2)</f>
        <v>3545100</v>
      </c>
    </row>
    <row r="34" spans="1:8" ht="15" thickTop="1">
      <c r="A34" s="2"/>
      <c r="B34" s="2"/>
      <c r="C34" s="6"/>
      <c r="D34" s="6"/>
      <c r="E34" s="6"/>
      <c r="F34" s="6"/>
      <c r="G34" s="6"/>
    </row>
    <row r="35" spans="1:8" ht="14.25">
      <c r="A35" s="2"/>
      <c r="B35" s="2"/>
      <c r="C35" s="6"/>
      <c r="D35" s="6"/>
      <c r="E35" s="6"/>
      <c r="F35" s="157" t="s">
        <v>294</v>
      </c>
      <c r="G35" s="157"/>
    </row>
    <row r="36" spans="1:8" ht="14.25">
      <c r="A36" s="154" t="s">
        <v>207</v>
      </c>
      <c r="B36" s="154"/>
      <c r="C36" s="154" t="s">
        <v>208</v>
      </c>
      <c r="D36" s="154"/>
      <c r="E36" s="154"/>
      <c r="F36" s="157" t="s">
        <v>21</v>
      </c>
      <c r="G36" s="157"/>
    </row>
    <row r="37" spans="1:8" ht="14.25">
      <c r="A37" s="2"/>
      <c r="B37" s="8"/>
      <c r="C37" s="8"/>
      <c r="D37" s="2"/>
      <c r="E37" s="6"/>
      <c r="F37" s="7"/>
      <c r="G37" s="2"/>
    </row>
    <row r="38" spans="1:8" ht="14.25">
      <c r="A38" s="2"/>
      <c r="B38" s="8"/>
      <c r="C38" s="8"/>
      <c r="D38" s="2"/>
      <c r="E38" s="6"/>
      <c r="F38" s="7"/>
      <c r="G38" s="2"/>
    </row>
    <row r="39" spans="1:8" ht="14.25">
      <c r="A39" s="2"/>
      <c r="B39" s="8"/>
      <c r="C39" s="8"/>
      <c r="D39" s="2"/>
      <c r="E39" s="6"/>
      <c r="F39" s="7"/>
      <c r="G39" s="2"/>
    </row>
    <row r="40" spans="1:8" ht="14.25">
      <c r="A40" s="2"/>
      <c r="B40" s="8"/>
      <c r="C40" s="8"/>
      <c r="D40" s="2"/>
      <c r="E40" s="2"/>
      <c r="F40" s="8"/>
      <c r="G40" s="2"/>
    </row>
    <row r="41" spans="1:8" s="15" customFormat="1" ht="14.25">
      <c r="A41" s="166" t="s">
        <v>283</v>
      </c>
      <c r="B41" s="166"/>
      <c r="C41" s="166" t="s">
        <v>297</v>
      </c>
      <c r="D41" s="166"/>
      <c r="E41" s="166"/>
      <c r="F41" s="166" t="s">
        <v>295</v>
      </c>
      <c r="G41" s="166"/>
      <c r="H41" s="41"/>
    </row>
    <row r="42" spans="1:8" ht="14.25">
      <c r="A42" s="154" t="s">
        <v>242</v>
      </c>
      <c r="B42" s="154"/>
      <c r="C42" s="154" t="s">
        <v>298</v>
      </c>
      <c r="D42" s="154"/>
      <c r="E42" s="154"/>
      <c r="F42" s="154" t="s">
        <v>296</v>
      </c>
      <c r="G42" s="154"/>
    </row>
    <row r="43" spans="1:8">
      <c r="A43" s="41" t="s">
        <v>244</v>
      </c>
      <c r="B43" s="41"/>
    </row>
    <row r="45" spans="1:8" ht="14.25">
      <c r="A45" s="132" t="s">
        <v>98</v>
      </c>
      <c r="B45" s="34" t="s">
        <v>250</v>
      </c>
      <c r="C45" s="8"/>
      <c r="D45" s="2"/>
      <c r="E45" s="2"/>
      <c r="F45" s="2"/>
    </row>
    <row r="46" spans="1:8" ht="14.25">
      <c r="A46" s="2"/>
      <c r="B46" s="34" t="s">
        <v>252</v>
      </c>
      <c r="C46" s="8"/>
      <c r="D46" s="2"/>
      <c r="E46" s="2"/>
      <c r="F46" s="2"/>
    </row>
    <row r="47" spans="1:8" ht="14.25">
      <c r="A47" s="132"/>
      <c r="B47" s="34"/>
      <c r="C47" s="8"/>
      <c r="D47" s="2"/>
      <c r="E47" s="2"/>
      <c r="F47" s="2"/>
    </row>
    <row r="48" spans="1:8" ht="14.25">
      <c r="A48" s="132" t="s">
        <v>102</v>
      </c>
      <c r="B48" s="34" t="s">
        <v>250</v>
      </c>
      <c r="C48" s="133"/>
      <c r="D48" s="2"/>
      <c r="E48" s="2"/>
      <c r="F48" s="2"/>
      <c r="G48" s="2"/>
    </row>
    <row r="49" spans="1:17" ht="14.25">
      <c r="A49" s="2"/>
      <c r="B49" s="34" t="s">
        <v>252</v>
      </c>
      <c r="C49" s="133"/>
      <c r="D49" s="2"/>
      <c r="E49" s="2"/>
      <c r="F49" s="2"/>
      <c r="G49" s="2"/>
    </row>
    <row r="50" spans="1:17" ht="14.25">
      <c r="A50" s="2"/>
      <c r="B50" s="34"/>
      <c r="C50" s="8"/>
      <c r="D50" s="8"/>
      <c r="E50" s="2"/>
      <c r="F50" s="139"/>
      <c r="G50" s="139"/>
    </row>
    <row r="51" spans="1:17" ht="14.25">
      <c r="A51" s="2"/>
      <c r="B51" s="34"/>
      <c r="C51" s="8"/>
      <c r="D51" s="8"/>
      <c r="E51" s="2"/>
      <c r="F51" s="139"/>
      <c r="G51" s="139"/>
    </row>
    <row r="52" spans="1:17" ht="14.25">
      <c r="A52" s="2"/>
      <c r="B52" s="34"/>
      <c r="C52" s="8"/>
      <c r="D52" s="8"/>
      <c r="E52" s="2"/>
      <c r="F52" s="139"/>
      <c r="G52" s="139"/>
    </row>
    <row r="53" spans="1:17" ht="14.25">
      <c r="A53" s="2"/>
      <c r="B53" s="34"/>
      <c r="C53" s="8"/>
      <c r="D53" s="8"/>
      <c r="E53" s="2"/>
      <c r="F53" s="139"/>
      <c r="G53" s="139"/>
    </row>
    <row r="54" spans="1:17" ht="14.25">
      <c r="A54" s="132"/>
      <c r="B54" s="34"/>
      <c r="C54" s="8"/>
      <c r="D54" s="134"/>
      <c r="E54" s="2"/>
      <c r="F54" s="139"/>
      <c r="G54" s="139"/>
    </row>
    <row r="55" spans="1:17" ht="14.25">
      <c r="A55" s="2"/>
      <c r="B55" s="34"/>
      <c r="C55" s="8"/>
      <c r="D55" s="134"/>
      <c r="E55" s="2"/>
      <c r="F55" s="139"/>
      <c r="G55" s="139"/>
    </row>
    <row r="56" spans="1:17" ht="14.25">
      <c r="A56" s="2"/>
      <c r="B56" s="34"/>
      <c r="C56" s="2"/>
      <c r="D56" s="8"/>
      <c r="E56" s="2"/>
      <c r="F56" s="141"/>
      <c r="G56" s="141"/>
      <c r="K56" s="131" t="s">
        <v>256</v>
      </c>
    </row>
    <row r="57" spans="1:17" ht="14.25">
      <c r="A57" s="2"/>
      <c r="B57" s="34"/>
      <c r="C57" s="2"/>
      <c r="D57" s="2"/>
      <c r="E57" s="2"/>
      <c r="F57" s="141"/>
      <c r="G57" s="141"/>
      <c r="K57" s="131" t="s">
        <v>257</v>
      </c>
      <c r="M57" s="131" t="s">
        <v>258</v>
      </c>
      <c r="N57" s="131" t="s">
        <v>259</v>
      </c>
      <c r="O57" s="131" t="s">
        <v>260</v>
      </c>
      <c r="P57" s="131" t="s">
        <v>261</v>
      </c>
      <c r="Q57" s="131" t="s">
        <v>262</v>
      </c>
    </row>
    <row r="58" spans="1:17" ht="14.25">
      <c r="A58" s="132"/>
      <c r="B58" s="135"/>
      <c r="C58" s="2"/>
      <c r="D58" s="2"/>
      <c r="E58" s="2"/>
      <c r="F58" s="141"/>
      <c r="G58" s="141"/>
      <c r="K58">
        <v>1</v>
      </c>
      <c r="L58" s="131" t="s">
        <v>271</v>
      </c>
      <c r="M58">
        <v>0.15</v>
      </c>
      <c r="N58" s="131" t="s">
        <v>270</v>
      </c>
      <c r="O58" s="131" t="s">
        <v>150</v>
      </c>
      <c r="P58" s="148">
        <v>1880000</v>
      </c>
      <c r="Q58" s="149">
        <f>P58*M58</f>
        <v>282000</v>
      </c>
    </row>
    <row r="59" spans="1:17" ht="14.25">
      <c r="A59" s="2"/>
      <c r="B59" s="135"/>
      <c r="C59" s="2"/>
      <c r="D59" s="2"/>
      <c r="E59" s="2"/>
      <c r="F59" s="139"/>
      <c r="G59" s="140"/>
      <c r="L59" s="131"/>
      <c r="N59" s="131"/>
      <c r="O59" s="131"/>
      <c r="P59" s="148"/>
      <c r="Q59" s="149"/>
    </row>
    <row r="60" spans="1:17" ht="14.25">
      <c r="A60" s="2"/>
      <c r="B60" s="135"/>
      <c r="C60" s="2"/>
      <c r="D60" s="2"/>
      <c r="E60" s="2"/>
      <c r="F60" s="2"/>
      <c r="K60">
        <v>2</v>
      </c>
      <c r="L60" s="131" t="s">
        <v>272</v>
      </c>
      <c r="M60">
        <v>5</v>
      </c>
      <c r="N60" s="131" t="s">
        <v>229</v>
      </c>
      <c r="O60" s="131" t="s">
        <v>150</v>
      </c>
      <c r="P60" s="148">
        <v>17500</v>
      </c>
      <c r="Q60" s="149">
        <f>P60*M60</f>
        <v>87500</v>
      </c>
    </row>
    <row r="61" spans="1:17" ht="14.25">
      <c r="A61" s="2"/>
      <c r="B61" s="135"/>
      <c r="C61" s="2"/>
      <c r="D61" s="2"/>
      <c r="E61" s="2"/>
      <c r="F61" s="2"/>
      <c r="K61">
        <v>3</v>
      </c>
      <c r="L61" s="131" t="s">
        <v>263</v>
      </c>
      <c r="M61">
        <v>4</v>
      </c>
      <c r="N61" s="131" t="s">
        <v>273</v>
      </c>
      <c r="O61" s="131" t="s">
        <v>251</v>
      </c>
      <c r="P61" s="148">
        <v>43197</v>
      </c>
      <c r="Q61" s="149">
        <f>P61*M61</f>
        <v>172788</v>
      </c>
    </row>
    <row r="62" spans="1:17" ht="14.25">
      <c r="A62" s="2"/>
      <c r="B62" s="2"/>
      <c r="C62" s="2"/>
      <c r="D62" s="2"/>
      <c r="E62" s="2"/>
      <c r="F62" s="2"/>
      <c r="K62">
        <v>4</v>
      </c>
      <c r="L62" s="131" t="s">
        <v>264</v>
      </c>
      <c r="M62">
        <v>0.5</v>
      </c>
      <c r="N62" s="131" t="s">
        <v>270</v>
      </c>
      <c r="O62" s="131" t="s">
        <v>14</v>
      </c>
      <c r="P62" s="148">
        <v>132000</v>
      </c>
      <c r="Q62" s="149">
        <f>P62*M62</f>
        <v>66000</v>
      </c>
    </row>
    <row r="63" spans="1:17">
      <c r="A63" s="159" t="s">
        <v>27</v>
      </c>
      <c r="B63" s="159"/>
      <c r="C63" s="159"/>
      <c r="D63" s="159"/>
      <c r="E63" s="159"/>
      <c r="F63" s="159"/>
      <c r="G63" s="159"/>
      <c r="I63">
        <f>1.3*1.8*0.15</f>
        <v>0.35100000000000003</v>
      </c>
      <c r="L63" s="131"/>
      <c r="N63" s="131"/>
      <c r="O63" s="131"/>
      <c r="P63" s="148"/>
      <c r="Q63" s="149"/>
    </row>
    <row r="64" spans="1:17">
      <c r="A64" s="159" t="s">
        <v>28</v>
      </c>
      <c r="B64" s="159"/>
      <c r="C64" s="159"/>
      <c r="D64" s="159"/>
      <c r="E64" s="159"/>
      <c r="F64" s="159"/>
      <c r="G64" s="159"/>
      <c r="P64" s="15" t="s">
        <v>274</v>
      </c>
      <c r="Q64" s="150">
        <f>Q62+Q61+Q60+Q58</f>
        <v>608288</v>
      </c>
    </row>
    <row r="65" spans="1:17">
      <c r="A65" s="159" t="s">
        <v>0</v>
      </c>
      <c r="B65" s="159"/>
      <c r="C65" s="159"/>
      <c r="D65" s="159"/>
      <c r="E65" s="159"/>
      <c r="F65" s="159"/>
      <c r="G65" s="159"/>
      <c r="K65" s="131" t="s">
        <v>265</v>
      </c>
    </row>
    <row r="66" spans="1:17">
      <c r="K66" s="131">
        <v>1</v>
      </c>
      <c r="L66" s="131" t="s">
        <v>266</v>
      </c>
      <c r="M66">
        <f>0.25*3.14</f>
        <v>0.78500000000000003</v>
      </c>
      <c r="N66" s="131" t="s">
        <v>270</v>
      </c>
      <c r="O66" s="131" t="s">
        <v>251</v>
      </c>
      <c r="P66" s="148">
        <v>79988</v>
      </c>
      <c r="Q66" s="149">
        <f>P66*M66</f>
        <v>62790.58</v>
      </c>
    </row>
    <row r="67" spans="1:17">
      <c r="A67" s="45" t="s">
        <v>1</v>
      </c>
      <c r="B67" s="45" t="s">
        <v>2</v>
      </c>
      <c r="C67" s="45" t="s">
        <v>3</v>
      </c>
      <c r="D67" s="45" t="s">
        <v>4</v>
      </c>
      <c r="E67" s="45" t="s">
        <v>5</v>
      </c>
      <c r="F67" s="45" t="s">
        <v>6</v>
      </c>
      <c r="G67" s="45" t="s">
        <v>7</v>
      </c>
      <c r="K67" s="131">
        <v>2</v>
      </c>
      <c r="L67" s="131" t="s">
        <v>267</v>
      </c>
      <c r="M67">
        <f>0.25*3.14</f>
        <v>0.78500000000000003</v>
      </c>
      <c r="N67" s="131" t="s">
        <v>270</v>
      </c>
      <c r="O67" s="131" t="s">
        <v>251</v>
      </c>
      <c r="P67" s="148">
        <v>79988</v>
      </c>
      <c r="Q67" s="149">
        <f>P67*M67</f>
        <v>62790.58</v>
      </c>
    </row>
    <row r="68" spans="1:17">
      <c r="A68" s="46"/>
      <c r="B68" s="46"/>
      <c r="C68" s="46"/>
      <c r="D68" s="46"/>
      <c r="E68" s="46"/>
      <c r="F68" s="46" t="s">
        <v>8</v>
      </c>
      <c r="G68" s="46" t="s">
        <v>9</v>
      </c>
      <c r="K68" s="131">
        <v>3</v>
      </c>
      <c r="L68" s="131" t="s">
        <v>268</v>
      </c>
      <c r="M68" s="131">
        <f>0.15*4</f>
        <v>0.6</v>
      </c>
      <c r="N68" s="131" t="s">
        <v>270</v>
      </c>
      <c r="P68" s="148">
        <v>321563</v>
      </c>
      <c r="Q68" s="149">
        <f>P68*M68</f>
        <v>192937.8</v>
      </c>
    </row>
    <row r="69" spans="1:17" ht="14.25">
      <c r="A69" s="47"/>
      <c r="B69" s="48" t="s">
        <v>29</v>
      </c>
      <c r="C69" s="49"/>
      <c r="D69" s="49"/>
      <c r="E69" s="49"/>
      <c r="F69" s="50"/>
      <c r="G69" s="50"/>
      <c r="K69" s="147">
        <v>4</v>
      </c>
      <c r="L69" s="5" t="s">
        <v>269</v>
      </c>
      <c r="M69">
        <v>4</v>
      </c>
      <c r="P69" s="148">
        <v>15853</v>
      </c>
      <c r="Q69" s="149">
        <f>P69*M69</f>
        <v>63412</v>
      </c>
    </row>
    <row r="70" spans="1:17">
      <c r="A70" s="51">
        <v>1</v>
      </c>
      <c r="B70" s="52" t="s">
        <v>30</v>
      </c>
      <c r="C70" s="53"/>
      <c r="D70" s="53"/>
      <c r="E70" s="53"/>
      <c r="F70" s="54"/>
      <c r="G70" s="54"/>
      <c r="P70" s="15" t="s">
        <v>275</v>
      </c>
      <c r="Q70" s="150">
        <f>Q69+Q68+Q67+Q66</f>
        <v>381930.96</v>
      </c>
    </row>
    <row r="71" spans="1:17">
      <c r="A71" s="51"/>
      <c r="B71" s="52" t="s">
        <v>31</v>
      </c>
      <c r="C71" s="53">
        <v>4.5</v>
      </c>
      <c r="D71" s="53" t="s">
        <v>15</v>
      </c>
      <c r="E71" s="53" t="s">
        <v>32</v>
      </c>
      <c r="F71" s="54">
        <v>42440</v>
      </c>
      <c r="G71" s="54">
        <f>F71*C71</f>
        <v>190980</v>
      </c>
      <c r="P71" s="15" t="s">
        <v>276</v>
      </c>
      <c r="Q71" s="150">
        <f>Q70+Q64</f>
        <v>990218.96</v>
      </c>
    </row>
    <row r="72" spans="1:17">
      <c r="A72" s="51"/>
      <c r="B72" s="52" t="s">
        <v>33</v>
      </c>
      <c r="C72" s="53">
        <v>4.5</v>
      </c>
      <c r="D72" s="53" t="s">
        <v>15</v>
      </c>
      <c r="E72" s="53" t="s">
        <v>34</v>
      </c>
      <c r="F72" s="54">
        <v>73446.880000000005</v>
      </c>
      <c r="G72" s="54">
        <f>F72*C72</f>
        <v>330510.96000000002</v>
      </c>
    </row>
    <row r="73" spans="1:17">
      <c r="A73" s="51"/>
      <c r="B73" s="52"/>
      <c r="C73" s="53"/>
      <c r="D73" s="53"/>
      <c r="E73" s="53"/>
      <c r="F73" s="54"/>
      <c r="G73" s="54"/>
      <c r="K73" s="131" t="s">
        <v>277</v>
      </c>
    </row>
    <row r="74" spans="1:17">
      <c r="A74" s="51">
        <v>2</v>
      </c>
      <c r="B74" s="52" t="s">
        <v>35</v>
      </c>
      <c r="C74" s="53">
        <v>2</v>
      </c>
      <c r="D74" s="53" t="s">
        <v>36</v>
      </c>
      <c r="E74" s="53" t="s">
        <v>14</v>
      </c>
      <c r="F74" s="54">
        <f>173750*1.5</f>
        <v>260625</v>
      </c>
      <c r="G74" s="54">
        <f>F74*C74</f>
        <v>521250</v>
      </c>
      <c r="K74" s="131"/>
      <c r="M74" s="131" t="s">
        <v>258</v>
      </c>
      <c r="N74" s="131" t="s">
        <v>259</v>
      </c>
      <c r="O74" s="131" t="s">
        <v>260</v>
      </c>
      <c r="P74" s="131" t="s">
        <v>261</v>
      </c>
      <c r="Q74" s="131" t="s">
        <v>262</v>
      </c>
    </row>
    <row r="75" spans="1:17">
      <c r="A75" s="51"/>
      <c r="B75" s="52" t="s">
        <v>37</v>
      </c>
      <c r="C75" s="53"/>
      <c r="D75" s="53"/>
      <c r="E75" s="53"/>
      <c r="F75" s="54"/>
      <c r="G75" s="54"/>
      <c r="K75">
        <v>1</v>
      </c>
      <c r="L75" s="131" t="s">
        <v>278</v>
      </c>
      <c r="M75">
        <v>2</v>
      </c>
      <c r="N75" s="131" t="s">
        <v>116</v>
      </c>
      <c r="O75" s="131" t="s">
        <v>150</v>
      </c>
      <c r="P75" s="148">
        <v>150000</v>
      </c>
      <c r="Q75" s="149">
        <f>P75*M75</f>
        <v>300000</v>
      </c>
    </row>
    <row r="76" spans="1:17">
      <c r="A76" s="51">
        <v>3</v>
      </c>
      <c r="B76" s="52" t="s">
        <v>38</v>
      </c>
      <c r="C76" s="53">
        <v>2</v>
      </c>
      <c r="D76" s="53" t="s">
        <v>39</v>
      </c>
      <c r="E76" s="53" t="s">
        <v>14</v>
      </c>
      <c r="F76" s="54">
        <f>96250*1.5</f>
        <v>144375</v>
      </c>
      <c r="G76" s="54">
        <f>F76*C76</f>
        <v>288750</v>
      </c>
      <c r="K76">
        <v>2</v>
      </c>
      <c r="L76" s="131" t="s">
        <v>279</v>
      </c>
      <c r="M76">
        <v>10</v>
      </c>
      <c r="N76" s="131" t="s">
        <v>281</v>
      </c>
      <c r="O76" s="131" t="s">
        <v>150</v>
      </c>
      <c r="P76" s="148">
        <v>6450</v>
      </c>
      <c r="Q76" s="149">
        <f>P76*M76</f>
        <v>64500</v>
      </c>
    </row>
    <row r="77" spans="1:17">
      <c r="A77" s="51">
        <v>4</v>
      </c>
      <c r="B77" s="52" t="s">
        <v>40</v>
      </c>
      <c r="C77" s="53">
        <v>0.5</v>
      </c>
      <c r="D77" s="53" t="s">
        <v>41</v>
      </c>
      <c r="E77" s="53" t="s">
        <v>41</v>
      </c>
      <c r="F77" s="54">
        <v>521490.96</v>
      </c>
      <c r="G77" s="54">
        <f>F77*C77</f>
        <v>260745.48</v>
      </c>
      <c r="K77">
        <v>3</v>
      </c>
      <c r="L77" s="131" t="s">
        <v>280</v>
      </c>
      <c r="M77">
        <v>1</v>
      </c>
      <c r="N77" s="131" t="s">
        <v>282</v>
      </c>
      <c r="O77" s="131" t="s">
        <v>251</v>
      </c>
      <c r="P77" s="148">
        <v>150000</v>
      </c>
      <c r="Q77" s="149">
        <f>P77*M77</f>
        <v>150000</v>
      </c>
    </row>
    <row r="78" spans="1:17">
      <c r="A78" s="51">
        <v>5</v>
      </c>
      <c r="B78" s="52" t="s">
        <v>42</v>
      </c>
      <c r="C78" s="53" t="s">
        <v>41</v>
      </c>
      <c r="D78" s="53" t="s">
        <v>41</v>
      </c>
      <c r="E78" s="53" t="s">
        <v>11</v>
      </c>
      <c r="F78" s="54">
        <v>50000</v>
      </c>
      <c r="G78" s="54">
        <v>50000</v>
      </c>
      <c r="L78" s="131"/>
      <c r="N78" s="131"/>
      <c r="O78" s="131"/>
      <c r="P78" s="148"/>
      <c r="Q78" s="149"/>
    </row>
    <row r="79" spans="1:17">
      <c r="A79" s="51">
        <v>6</v>
      </c>
      <c r="B79" s="52" t="s">
        <v>43</v>
      </c>
      <c r="C79" s="53">
        <v>1</v>
      </c>
      <c r="D79" s="53" t="s">
        <v>16</v>
      </c>
      <c r="E79" s="53" t="s">
        <v>14</v>
      </c>
      <c r="F79" s="54">
        <v>110000</v>
      </c>
      <c r="G79" s="54">
        <f>F79*C79</f>
        <v>110000</v>
      </c>
      <c r="P79" s="15" t="s">
        <v>274</v>
      </c>
      <c r="Q79" s="150">
        <f>Q78+Q77+Q76+Q75</f>
        <v>514500</v>
      </c>
    </row>
    <row r="80" spans="1:17" ht="13.5" thickBot="1">
      <c r="A80" s="55"/>
      <c r="B80" s="56"/>
      <c r="C80" s="57"/>
      <c r="D80" s="57"/>
      <c r="E80" s="57"/>
      <c r="F80" s="57"/>
      <c r="G80" s="57"/>
    </row>
    <row r="81" spans="1:7">
      <c r="A81" s="58" t="s">
        <v>44</v>
      </c>
      <c r="B81" s="59"/>
      <c r="C81" s="60"/>
      <c r="D81" s="60"/>
      <c r="E81" s="61"/>
      <c r="F81" s="60" t="s">
        <v>17</v>
      </c>
      <c r="G81" s="60" t="s">
        <v>45</v>
      </c>
    </row>
    <row r="82" spans="1:7">
      <c r="A82" s="62"/>
      <c r="B82" s="63"/>
      <c r="C82" s="64"/>
      <c r="D82" s="64"/>
      <c r="E82" s="65"/>
      <c r="F82" s="64" t="s">
        <v>46</v>
      </c>
      <c r="G82" s="64" t="s">
        <v>45</v>
      </c>
    </row>
    <row r="83" spans="1:7">
      <c r="A83" s="62"/>
      <c r="B83" s="63"/>
      <c r="C83" s="64"/>
      <c r="D83" s="64"/>
      <c r="E83" s="65"/>
      <c r="F83" s="64" t="s">
        <v>47</v>
      </c>
      <c r="G83" s="64" t="s">
        <v>45</v>
      </c>
    </row>
    <row r="84" spans="1:7" ht="13.5" thickBot="1">
      <c r="A84" s="66"/>
      <c r="B84" s="67"/>
      <c r="C84" s="68"/>
      <c r="D84" s="68"/>
      <c r="E84" s="69"/>
      <c r="F84" s="68" t="s">
        <v>19</v>
      </c>
      <c r="G84" s="68" t="s">
        <v>45</v>
      </c>
    </row>
    <row r="85" spans="1:7">
      <c r="C85" s="44"/>
      <c r="D85" s="44"/>
      <c r="E85" s="44"/>
      <c r="F85" s="44"/>
      <c r="G85" s="44"/>
    </row>
    <row r="86" spans="1:7">
      <c r="C86" s="44"/>
      <c r="D86" s="44"/>
      <c r="E86" s="44"/>
      <c r="F86" s="44"/>
      <c r="G86" s="44"/>
    </row>
    <row r="87" spans="1:7">
      <c r="C87" s="44"/>
      <c r="D87" s="44"/>
      <c r="E87" s="44"/>
      <c r="G87" s="70" t="s">
        <v>48</v>
      </c>
    </row>
    <row r="88" spans="1:7">
      <c r="B88" s="42" t="s">
        <v>49</v>
      </c>
      <c r="C88" s="44"/>
      <c r="D88" s="70" t="s">
        <v>50</v>
      </c>
      <c r="E88" s="44"/>
      <c r="G88" s="70" t="s">
        <v>21</v>
      </c>
    </row>
    <row r="89" spans="1:7">
      <c r="B89" s="42"/>
      <c r="C89" s="44"/>
      <c r="D89" s="70"/>
      <c r="E89" s="44"/>
      <c r="G89" s="70"/>
    </row>
    <row r="90" spans="1:7">
      <c r="B90" s="42"/>
      <c r="C90" s="44"/>
      <c r="D90" s="70"/>
      <c r="E90" s="44"/>
      <c r="G90" s="70"/>
    </row>
    <row r="91" spans="1:7">
      <c r="B91" s="42"/>
      <c r="C91" s="44"/>
      <c r="D91" s="70"/>
      <c r="E91" s="44"/>
      <c r="G91" s="70"/>
    </row>
    <row r="92" spans="1:7">
      <c r="B92" s="42"/>
      <c r="D92" s="42"/>
      <c r="G92" s="42"/>
    </row>
    <row r="93" spans="1:7">
      <c r="B93" s="43" t="s">
        <v>51</v>
      </c>
      <c r="D93" s="43" t="s">
        <v>52</v>
      </c>
      <c r="G93" s="43" t="s">
        <v>53</v>
      </c>
    </row>
    <row r="94" spans="1:7">
      <c r="B94" s="42" t="s">
        <v>22</v>
      </c>
      <c r="D94" s="42" t="s">
        <v>54</v>
      </c>
      <c r="G94" s="42" t="s">
        <v>23</v>
      </c>
    </row>
    <row r="99" spans="1:7">
      <c r="A99" s="159" t="s">
        <v>55</v>
      </c>
      <c r="B99" s="159"/>
      <c r="C99" s="159"/>
      <c r="D99" s="159"/>
      <c r="E99" s="159"/>
      <c r="F99" s="159"/>
      <c r="G99" s="159"/>
    </row>
    <row r="100" spans="1:7">
      <c r="A100" s="159" t="s">
        <v>56</v>
      </c>
      <c r="B100" s="159"/>
      <c r="C100" s="159"/>
      <c r="D100" s="159"/>
      <c r="E100" s="159"/>
      <c r="F100" s="159"/>
      <c r="G100" s="159"/>
    </row>
    <row r="101" spans="1:7">
      <c r="A101" s="159" t="s">
        <v>57</v>
      </c>
      <c r="B101" s="159"/>
      <c r="C101" s="159"/>
      <c r="D101" s="159"/>
      <c r="E101" s="159"/>
      <c r="F101" s="159"/>
      <c r="G101" s="159"/>
    </row>
    <row r="102" spans="1:7">
      <c r="A102" s="159" t="s">
        <v>0</v>
      </c>
      <c r="B102" s="159"/>
      <c r="C102" s="159"/>
      <c r="D102" s="159"/>
      <c r="E102" s="159"/>
      <c r="F102" s="159"/>
      <c r="G102" s="159"/>
    </row>
    <row r="104" spans="1:7">
      <c r="A104" s="45" t="s">
        <v>1</v>
      </c>
      <c r="B104" s="45" t="s">
        <v>2</v>
      </c>
      <c r="C104" s="45" t="s">
        <v>3</v>
      </c>
      <c r="D104" s="45" t="s">
        <v>4</v>
      </c>
      <c r="E104" s="45" t="s">
        <v>5</v>
      </c>
      <c r="F104" s="45" t="s">
        <v>6</v>
      </c>
      <c r="G104" s="45" t="s">
        <v>7</v>
      </c>
    </row>
    <row r="105" spans="1:7">
      <c r="A105" s="46"/>
      <c r="B105" s="46"/>
      <c r="C105" s="46"/>
      <c r="D105" s="46"/>
      <c r="E105" s="46"/>
      <c r="F105" s="46" t="s">
        <v>8</v>
      </c>
      <c r="G105" s="46" t="s">
        <v>9</v>
      </c>
    </row>
    <row r="106" spans="1:7">
      <c r="A106" s="71" t="s">
        <v>10</v>
      </c>
      <c r="B106" s="72" t="s">
        <v>58</v>
      </c>
      <c r="C106" s="46"/>
      <c r="D106" s="46"/>
      <c r="E106" s="46"/>
      <c r="F106" s="46"/>
      <c r="G106" s="46"/>
    </row>
    <row r="107" spans="1:7">
      <c r="A107" s="46"/>
      <c r="B107" s="73" t="s">
        <v>59</v>
      </c>
      <c r="C107" s="46">
        <v>1</v>
      </c>
      <c r="D107" s="46" t="s">
        <v>39</v>
      </c>
      <c r="E107" s="46" t="s">
        <v>41</v>
      </c>
      <c r="F107" s="46" t="s">
        <v>41</v>
      </c>
      <c r="G107" s="46" t="s">
        <v>41</v>
      </c>
    </row>
    <row r="108" spans="1:7">
      <c r="A108" s="46"/>
      <c r="B108" s="73" t="s">
        <v>60</v>
      </c>
      <c r="C108" s="46">
        <v>1</v>
      </c>
      <c r="D108" s="46" t="s">
        <v>39</v>
      </c>
      <c r="E108" s="46" t="s">
        <v>41</v>
      </c>
      <c r="F108" s="46" t="s">
        <v>41</v>
      </c>
      <c r="G108" s="46" t="s">
        <v>41</v>
      </c>
    </row>
    <row r="109" spans="1:7">
      <c r="A109" s="46"/>
      <c r="B109" s="73" t="s">
        <v>61</v>
      </c>
      <c r="C109" s="46">
        <v>0.5</v>
      </c>
      <c r="D109" s="46" t="s">
        <v>13</v>
      </c>
      <c r="E109" s="46" t="s">
        <v>41</v>
      </c>
      <c r="F109" s="46" t="s">
        <v>41</v>
      </c>
      <c r="G109" s="46" t="s">
        <v>41</v>
      </c>
    </row>
    <row r="110" spans="1:7">
      <c r="A110" s="46"/>
      <c r="B110" s="73"/>
      <c r="C110" s="46"/>
      <c r="D110" s="46"/>
      <c r="E110" s="46"/>
      <c r="F110" s="46"/>
      <c r="G110" s="46"/>
    </row>
    <row r="111" spans="1:7">
      <c r="A111" s="74" t="s">
        <v>12</v>
      </c>
      <c r="B111" s="75" t="s">
        <v>29</v>
      </c>
      <c r="C111" s="49"/>
      <c r="D111" s="49"/>
      <c r="E111" s="49"/>
      <c r="F111" s="50"/>
      <c r="G111" s="50"/>
    </row>
    <row r="112" spans="1:7">
      <c r="A112" s="76">
        <v>1</v>
      </c>
      <c r="B112" s="77" t="s">
        <v>62</v>
      </c>
      <c r="C112" s="49"/>
      <c r="D112" s="49"/>
      <c r="E112" s="49"/>
      <c r="F112" s="50"/>
      <c r="G112" s="50"/>
    </row>
    <row r="113" spans="1:7">
      <c r="A113" s="47"/>
      <c r="B113" s="78" t="s">
        <v>63</v>
      </c>
      <c r="C113" s="49">
        <v>3.51</v>
      </c>
      <c r="D113" s="49" t="s">
        <v>15</v>
      </c>
      <c r="E113" s="49" t="s">
        <v>64</v>
      </c>
      <c r="F113" s="50">
        <v>31843.75</v>
      </c>
      <c r="G113" s="50">
        <f>F113*C113</f>
        <v>111771.5625</v>
      </c>
    </row>
    <row r="114" spans="1:7">
      <c r="A114" s="47"/>
      <c r="B114" s="78" t="s">
        <v>65</v>
      </c>
      <c r="C114" s="49">
        <v>5.26</v>
      </c>
      <c r="D114" s="49" t="s">
        <v>15</v>
      </c>
      <c r="E114" s="49" t="s">
        <v>66</v>
      </c>
      <c r="F114" s="50">
        <v>73446.880000000005</v>
      </c>
      <c r="G114" s="50">
        <f>F114*C114</f>
        <v>386330.58880000003</v>
      </c>
    </row>
    <row r="115" spans="1:7">
      <c r="A115" s="47"/>
      <c r="B115" s="78"/>
      <c r="C115" s="49"/>
      <c r="D115" s="49"/>
      <c r="E115" s="49"/>
      <c r="F115" s="50"/>
      <c r="G115" s="50"/>
    </row>
    <row r="116" spans="1:7">
      <c r="A116" s="76">
        <v>2</v>
      </c>
      <c r="B116" s="77" t="s">
        <v>67</v>
      </c>
      <c r="C116" s="49"/>
      <c r="D116" s="49"/>
      <c r="E116" s="49"/>
      <c r="F116" s="50"/>
      <c r="G116" s="50"/>
    </row>
    <row r="117" spans="1:7">
      <c r="A117" s="47"/>
      <c r="B117" s="78" t="s">
        <v>68</v>
      </c>
      <c r="C117" s="49">
        <v>1</v>
      </c>
      <c r="D117" s="49" t="s">
        <v>39</v>
      </c>
      <c r="E117" s="49" t="s">
        <v>14</v>
      </c>
      <c r="F117" s="49">
        <v>96250</v>
      </c>
      <c r="G117" s="50">
        <f>F117*C117</f>
        <v>96250</v>
      </c>
    </row>
    <row r="118" spans="1:7">
      <c r="A118" s="47"/>
      <c r="B118" s="78" t="s">
        <v>69</v>
      </c>
      <c r="C118" s="49">
        <v>1</v>
      </c>
      <c r="D118" s="49" t="s">
        <v>70</v>
      </c>
      <c r="E118" s="49" t="s">
        <v>14</v>
      </c>
      <c r="F118" s="49">
        <v>81468.75</v>
      </c>
      <c r="G118" s="50">
        <f>F118*C118</f>
        <v>81468.75</v>
      </c>
    </row>
    <row r="119" spans="1:7">
      <c r="A119" s="47"/>
      <c r="B119" s="78" t="s">
        <v>71</v>
      </c>
      <c r="C119" s="49">
        <v>1</v>
      </c>
      <c r="D119" s="49" t="s">
        <v>39</v>
      </c>
      <c r="E119" s="49" t="s">
        <v>14</v>
      </c>
      <c r="F119" s="49">
        <v>118968.75</v>
      </c>
      <c r="G119" s="50">
        <f>F119*C119</f>
        <v>118968.75</v>
      </c>
    </row>
    <row r="120" spans="1:7">
      <c r="A120" s="47"/>
      <c r="B120" s="78"/>
      <c r="C120" s="49"/>
      <c r="D120" s="49"/>
      <c r="E120" s="49"/>
      <c r="F120" s="50"/>
      <c r="G120" s="50"/>
    </row>
    <row r="121" spans="1:7">
      <c r="A121" s="76">
        <v>3</v>
      </c>
      <c r="B121" s="77" t="s">
        <v>72</v>
      </c>
      <c r="C121" s="49"/>
      <c r="D121" s="49"/>
      <c r="E121" s="49"/>
      <c r="F121" s="50"/>
      <c r="G121" s="50"/>
    </row>
    <row r="122" spans="1:7">
      <c r="A122" s="47"/>
      <c r="B122" s="78" t="s">
        <v>73</v>
      </c>
      <c r="C122" s="49">
        <v>0.55900000000000005</v>
      </c>
      <c r="D122" s="49" t="s">
        <v>15</v>
      </c>
      <c r="E122" s="49" t="s">
        <v>74</v>
      </c>
      <c r="F122" s="50">
        <v>578239.65</v>
      </c>
      <c r="G122" s="50">
        <f>F122*C122</f>
        <v>323235.96435000002</v>
      </c>
    </row>
    <row r="123" spans="1:7">
      <c r="A123" s="47"/>
      <c r="B123" s="78" t="s">
        <v>75</v>
      </c>
      <c r="C123" s="49">
        <v>2.37</v>
      </c>
      <c r="D123" s="49" t="s">
        <v>15</v>
      </c>
      <c r="E123" s="49" t="s">
        <v>76</v>
      </c>
      <c r="F123" s="50">
        <v>705980.5</v>
      </c>
      <c r="G123" s="50">
        <f>F123*C123</f>
        <v>1673173.7850000001</v>
      </c>
    </row>
    <row r="124" spans="1:7">
      <c r="A124" s="47"/>
      <c r="B124" s="78" t="s">
        <v>77</v>
      </c>
      <c r="C124" s="49">
        <v>0.35</v>
      </c>
      <c r="D124" s="49" t="s">
        <v>15</v>
      </c>
      <c r="E124" s="49" t="s">
        <v>78</v>
      </c>
      <c r="F124" s="50">
        <v>1802699.25</v>
      </c>
      <c r="G124" s="50">
        <f>F124*C124</f>
        <v>630944.73749999993</v>
      </c>
    </row>
    <row r="125" spans="1:7">
      <c r="A125" s="47"/>
      <c r="B125" s="78" t="s">
        <v>79</v>
      </c>
      <c r="C125" s="49">
        <v>15.5</v>
      </c>
      <c r="D125" s="49" t="s">
        <v>13</v>
      </c>
      <c r="E125" s="49" t="s">
        <v>80</v>
      </c>
      <c r="F125" s="50">
        <v>42534.37</v>
      </c>
      <c r="G125" s="50">
        <f>F125*C125</f>
        <v>659282.73499999999</v>
      </c>
    </row>
    <row r="126" spans="1:7">
      <c r="A126" s="47"/>
      <c r="B126" s="78"/>
      <c r="C126" s="49"/>
      <c r="D126" s="49"/>
      <c r="E126" s="49"/>
      <c r="F126" s="50"/>
      <c r="G126" s="50"/>
    </row>
    <row r="127" spans="1:7">
      <c r="A127" s="74">
        <v>4</v>
      </c>
      <c r="B127" s="77" t="s">
        <v>81</v>
      </c>
      <c r="C127" s="49"/>
      <c r="D127" s="49"/>
      <c r="E127" s="49"/>
      <c r="F127" s="50"/>
      <c r="G127" s="50"/>
    </row>
    <row r="128" spans="1:7">
      <c r="A128" s="47"/>
      <c r="B128" s="78" t="s">
        <v>82</v>
      </c>
      <c r="C128" s="49">
        <v>28.15</v>
      </c>
      <c r="D128" s="49" t="s">
        <v>13</v>
      </c>
      <c r="E128" s="49" t="s">
        <v>83</v>
      </c>
      <c r="F128" s="50">
        <v>74005.25</v>
      </c>
      <c r="G128" s="50">
        <f>F128*C128</f>
        <v>2083247.7874999999</v>
      </c>
    </row>
    <row r="129" spans="1:7">
      <c r="A129" s="47"/>
      <c r="B129" s="78" t="s">
        <v>84</v>
      </c>
      <c r="C129" s="49">
        <v>0.1</v>
      </c>
      <c r="D129" s="49" t="s">
        <v>15</v>
      </c>
      <c r="E129" s="49" t="s">
        <v>85</v>
      </c>
      <c r="F129" s="50">
        <v>2627562.5</v>
      </c>
      <c r="G129" s="50">
        <f>F129*C129</f>
        <v>262756.25</v>
      </c>
    </row>
    <row r="130" spans="1:7">
      <c r="A130" s="47"/>
      <c r="B130" s="78"/>
      <c r="C130" s="49"/>
      <c r="D130" s="49"/>
      <c r="E130" s="49"/>
      <c r="F130" s="50"/>
      <c r="G130" s="50"/>
    </row>
    <row r="131" spans="1:7">
      <c r="A131" s="78"/>
      <c r="B131" s="78"/>
      <c r="C131" s="50"/>
      <c r="D131" s="50"/>
      <c r="E131" s="50"/>
      <c r="F131" s="50"/>
      <c r="G131" s="50"/>
    </row>
    <row r="132" spans="1:7">
      <c r="A132" s="79" t="s">
        <v>86</v>
      </c>
      <c r="B132" s="63"/>
      <c r="C132" s="64"/>
      <c r="D132" s="64"/>
      <c r="E132" s="80"/>
      <c r="F132" s="81" t="s">
        <v>17</v>
      </c>
      <c r="G132" s="64" t="s">
        <v>45</v>
      </c>
    </row>
    <row r="133" spans="1:7">
      <c r="A133" s="79"/>
      <c r="B133" s="63"/>
      <c r="C133" s="64"/>
      <c r="D133" s="64"/>
      <c r="E133" s="80"/>
      <c r="F133" s="81" t="s">
        <v>87</v>
      </c>
      <c r="G133" s="64" t="s">
        <v>45</v>
      </c>
    </row>
    <row r="134" spans="1:7">
      <c r="A134" s="79"/>
      <c r="B134" s="63"/>
      <c r="C134" s="64"/>
      <c r="D134" s="64"/>
      <c r="E134" s="80"/>
      <c r="F134" s="81" t="s">
        <v>88</v>
      </c>
      <c r="G134" s="64" t="s">
        <v>45</v>
      </c>
    </row>
    <row r="135" spans="1:7">
      <c r="A135" s="82"/>
      <c r="B135" s="83"/>
      <c r="C135" s="84"/>
      <c r="D135" s="84"/>
      <c r="E135" s="85"/>
      <c r="F135" s="86" t="s">
        <v>19</v>
      </c>
      <c r="G135" s="84" t="s">
        <v>45</v>
      </c>
    </row>
    <row r="136" spans="1:7">
      <c r="C136" s="44"/>
      <c r="D136" s="44"/>
      <c r="E136" s="44"/>
      <c r="F136" s="44"/>
      <c r="G136" s="44"/>
    </row>
    <row r="137" spans="1:7">
      <c r="C137" s="44"/>
      <c r="D137" s="44"/>
      <c r="E137" s="44"/>
      <c r="F137" s="44"/>
      <c r="G137" s="44"/>
    </row>
    <row r="138" spans="1:7">
      <c r="C138" s="44"/>
      <c r="D138" s="44"/>
      <c r="E138" s="44"/>
      <c r="G138" s="70" t="s">
        <v>89</v>
      </c>
    </row>
    <row r="139" spans="1:7">
      <c r="B139" s="42" t="s">
        <v>90</v>
      </c>
      <c r="C139" s="44"/>
      <c r="D139" s="42" t="s">
        <v>20</v>
      </c>
      <c r="E139" s="44"/>
      <c r="G139" s="70" t="s">
        <v>21</v>
      </c>
    </row>
    <row r="140" spans="1:7">
      <c r="B140" s="42"/>
      <c r="C140" s="44"/>
      <c r="D140" s="42"/>
      <c r="E140" s="44"/>
      <c r="G140" s="70"/>
    </row>
    <row r="141" spans="1:7">
      <c r="B141" s="42"/>
      <c r="C141" s="44"/>
      <c r="D141" s="42"/>
      <c r="E141" s="44"/>
      <c r="G141" s="70"/>
    </row>
    <row r="142" spans="1:7">
      <c r="B142" s="42"/>
      <c r="C142" s="44"/>
      <c r="D142" s="42"/>
      <c r="E142" s="44"/>
      <c r="G142" s="70"/>
    </row>
    <row r="143" spans="1:7">
      <c r="B143" s="42"/>
      <c r="D143" s="42"/>
      <c r="G143" s="42"/>
    </row>
    <row r="144" spans="1:7">
      <c r="B144" s="43" t="s">
        <v>91</v>
      </c>
      <c r="D144" s="43" t="s">
        <v>92</v>
      </c>
      <c r="G144" s="43" t="s">
        <v>93</v>
      </c>
    </row>
    <row r="145" spans="2:7">
      <c r="B145" s="42" t="s">
        <v>94</v>
      </c>
      <c r="D145" s="42" t="s">
        <v>22</v>
      </c>
      <c r="G145" s="42" t="s">
        <v>23</v>
      </c>
    </row>
    <row r="147" spans="2:7">
      <c r="D147" s="42" t="s">
        <v>24</v>
      </c>
    </row>
    <row r="148" spans="2:7">
      <c r="D148" s="42"/>
    </row>
    <row r="149" spans="2:7">
      <c r="D149" s="42"/>
    </row>
    <row r="150" spans="2:7">
      <c r="D150" s="42"/>
    </row>
    <row r="151" spans="2:7">
      <c r="D151" s="43" t="s">
        <v>95</v>
      </c>
    </row>
    <row r="152" spans="2:7">
      <c r="D152" s="42" t="s">
        <v>26</v>
      </c>
    </row>
    <row r="161" spans="1:7">
      <c r="A161" s="161" t="s">
        <v>96</v>
      </c>
      <c r="B161" s="161"/>
      <c r="C161" s="161"/>
      <c r="D161" s="161"/>
      <c r="E161" s="161"/>
      <c r="F161" s="161"/>
      <c r="G161" s="161"/>
    </row>
    <row r="162" spans="1:7">
      <c r="A162" s="161" t="s">
        <v>97</v>
      </c>
      <c r="B162" s="161"/>
      <c r="C162" s="161"/>
      <c r="D162" s="161"/>
      <c r="E162" s="161"/>
      <c r="F162" s="161"/>
      <c r="G162" s="161"/>
    </row>
    <row r="163" spans="1:7">
      <c r="A163" s="161" t="s">
        <v>0</v>
      </c>
      <c r="B163" s="161"/>
      <c r="C163" s="161"/>
      <c r="D163" s="161"/>
      <c r="E163" s="161"/>
      <c r="F163" s="161"/>
      <c r="G163" s="161"/>
    </row>
    <row r="165" spans="1:7">
      <c r="A165" s="87" t="s">
        <v>1</v>
      </c>
      <c r="B165" s="88" t="s">
        <v>2</v>
      </c>
      <c r="C165" s="88" t="s">
        <v>3</v>
      </c>
      <c r="D165" s="88" t="s">
        <v>4</v>
      </c>
      <c r="E165" s="88" t="s">
        <v>5</v>
      </c>
      <c r="F165" s="88" t="s">
        <v>6</v>
      </c>
      <c r="G165" s="88" t="s">
        <v>7</v>
      </c>
    </row>
    <row r="166" spans="1:7" ht="13.5" thickBot="1">
      <c r="A166" s="89"/>
      <c r="B166" s="90"/>
      <c r="C166" s="90"/>
      <c r="D166" s="90"/>
      <c r="E166" s="90"/>
      <c r="F166" s="90" t="s">
        <v>8</v>
      </c>
      <c r="G166" s="90" t="s">
        <v>9</v>
      </c>
    </row>
    <row r="167" spans="1:7">
      <c r="A167" s="91" t="s">
        <v>98</v>
      </c>
      <c r="B167" s="92" t="s">
        <v>99</v>
      </c>
      <c r="C167" s="93"/>
      <c r="D167" s="93"/>
      <c r="E167" s="93"/>
      <c r="F167" s="94"/>
      <c r="G167" s="94"/>
    </row>
    <row r="168" spans="1:7">
      <c r="A168" s="95">
        <v>1</v>
      </c>
      <c r="B168" s="96" t="s">
        <v>100</v>
      </c>
      <c r="C168" s="97" t="s">
        <v>41</v>
      </c>
      <c r="D168" s="97" t="s">
        <v>41</v>
      </c>
      <c r="E168" s="97" t="s">
        <v>11</v>
      </c>
      <c r="F168" s="98" t="s">
        <v>41</v>
      </c>
      <c r="G168" s="44">
        <v>7000000</v>
      </c>
    </row>
    <row r="169" spans="1:7">
      <c r="A169" s="95">
        <v>2</v>
      </c>
      <c r="B169" s="96" t="s">
        <v>101</v>
      </c>
      <c r="C169" s="97" t="s">
        <v>41</v>
      </c>
      <c r="D169" s="97" t="s">
        <v>41</v>
      </c>
      <c r="E169" s="97" t="s">
        <v>11</v>
      </c>
      <c r="F169" s="99" t="s">
        <v>41</v>
      </c>
      <c r="G169" s="44">
        <v>500000</v>
      </c>
    </row>
    <row r="170" spans="1:7">
      <c r="A170" s="95"/>
      <c r="B170" s="96"/>
      <c r="C170" s="97"/>
      <c r="D170" s="97"/>
      <c r="E170" s="97"/>
      <c r="F170" s="100"/>
      <c r="G170" s="100"/>
    </row>
    <row r="171" spans="1:7">
      <c r="A171" s="101" t="s">
        <v>102</v>
      </c>
      <c r="B171" s="102" t="s">
        <v>103</v>
      </c>
      <c r="C171" s="97"/>
      <c r="D171" s="97"/>
      <c r="E171" s="97"/>
      <c r="F171" s="100"/>
      <c r="G171" s="100"/>
    </row>
    <row r="172" spans="1:7">
      <c r="A172" s="95">
        <v>1</v>
      </c>
      <c r="B172" s="96" t="s">
        <v>104</v>
      </c>
      <c r="C172" s="97"/>
      <c r="D172" s="97"/>
      <c r="E172" s="97"/>
      <c r="F172" s="100"/>
      <c r="G172" s="100"/>
    </row>
    <row r="173" spans="1:7">
      <c r="A173" s="103"/>
      <c r="B173" s="52" t="s">
        <v>105</v>
      </c>
      <c r="C173" s="53">
        <v>25</v>
      </c>
      <c r="D173" s="53" t="s">
        <v>106</v>
      </c>
      <c r="E173" s="53" t="s">
        <v>64</v>
      </c>
      <c r="F173" s="54">
        <v>31846.75</v>
      </c>
      <c r="G173" s="54">
        <f>F173*C173</f>
        <v>796168.75</v>
      </c>
    </row>
    <row r="174" spans="1:7">
      <c r="A174" s="103"/>
      <c r="B174" s="52" t="s">
        <v>107</v>
      </c>
      <c r="C174" s="53">
        <v>25</v>
      </c>
      <c r="D174" s="53" t="s">
        <v>106</v>
      </c>
      <c r="E174" s="53" t="s">
        <v>66</v>
      </c>
      <c r="F174" s="54">
        <v>73446.880000000005</v>
      </c>
      <c r="G174" s="54">
        <f>F174*C174</f>
        <v>1836172</v>
      </c>
    </row>
    <row r="175" spans="1:7">
      <c r="A175" s="103"/>
      <c r="B175" s="52" t="s">
        <v>108</v>
      </c>
      <c r="C175" s="53">
        <v>30</v>
      </c>
      <c r="D175" s="53" t="s">
        <v>106</v>
      </c>
      <c r="E175" s="53" t="s">
        <v>109</v>
      </c>
      <c r="F175" s="54">
        <v>105290.63</v>
      </c>
      <c r="G175" s="54">
        <f>F175*C175</f>
        <v>3158718.9000000004</v>
      </c>
    </row>
    <row r="176" spans="1:7">
      <c r="A176" s="104"/>
      <c r="B176" s="56"/>
      <c r="C176" s="105"/>
      <c r="D176" s="105"/>
      <c r="E176" s="105"/>
      <c r="F176" s="57"/>
      <c r="G176" s="57"/>
    </row>
    <row r="177" spans="1:7">
      <c r="A177" s="106" t="s">
        <v>110</v>
      </c>
      <c r="B177" s="107" t="s">
        <v>111</v>
      </c>
      <c r="C177" s="105"/>
      <c r="D177" s="105"/>
      <c r="E177" s="105"/>
      <c r="F177" s="57"/>
      <c r="G177" s="57"/>
    </row>
    <row r="178" spans="1:7">
      <c r="A178" s="103">
        <v>1</v>
      </c>
      <c r="B178" s="52" t="s">
        <v>112</v>
      </c>
      <c r="C178" s="53">
        <v>186.4</v>
      </c>
      <c r="D178" s="53" t="s">
        <v>113</v>
      </c>
      <c r="E178" s="53" t="s">
        <v>114</v>
      </c>
      <c r="F178" s="54">
        <v>74005.25</v>
      </c>
      <c r="G178" s="54">
        <f>F178*C178</f>
        <v>13794578.6</v>
      </c>
    </row>
    <row r="179" spans="1:7">
      <c r="A179" s="103">
        <v>2</v>
      </c>
      <c r="B179" s="52" t="s">
        <v>115</v>
      </c>
      <c r="C179" s="53">
        <v>5</v>
      </c>
      <c r="D179" s="53" t="s">
        <v>116</v>
      </c>
      <c r="E179" s="53" t="s">
        <v>11</v>
      </c>
      <c r="F179" s="54">
        <v>100000</v>
      </c>
      <c r="G179" s="54">
        <f>F179*C179</f>
        <v>500000</v>
      </c>
    </row>
    <row r="180" spans="1:7">
      <c r="A180" s="104"/>
      <c r="B180" s="56"/>
      <c r="C180" s="105"/>
      <c r="D180" s="105"/>
      <c r="E180" s="108"/>
      <c r="F180" s="109"/>
      <c r="G180" s="110"/>
    </row>
    <row r="181" spans="1:7">
      <c r="A181" s="106" t="s">
        <v>117</v>
      </c>
      <c r="B181" s="107" t="s">
        <v>118</v>
      </c>
      <c r="C181" s="105"/>
      <c r="D181" s="105"/>
      <c r="E181" s="105"/>
      <c r="F181" s="111"/>
      <c r="G181" s="111"/>
    </row>
    <row r="182" spans="1:7">
      <c r="A182" s="104">
        <v>1</v>
      </c>
      <c r="B182" s="56" t="s">
        <v>119</v>
      </c>
      <c r="C182" s="105">
        <v>18.52</v>
      </c>
      <c r="D182" s="105" t="s">
        <v>106</v>
      </c>
      <c r="E182" s="105" t="s">
        <v>78</v>
      </c>
      <c r="F182" s="57">
        <v>2899418</v>
      </c>
      <c r="G182" s="57">
        <f>F182*C182</f>
        <v>53697221.359999999</v>
      </c>
    </row>
    <row r="183" spans="1:7">
      <c r="A183" s="104"/>
      <c r="B183" s="56"/>
      <c r="C183" s="105"/>
      <c r="D183" s="105"/>
      <c r="E183" s="105"/>
      <c r="F183" s="57"/>
      <c r="G183" s="57"/>
    </row>
    <row r="184" spans="1:7">
      <c r="A184" s="106" t="s">
        <v>120</v>
      </c>
      <c r="B184" s="107" t="s">
        <v>121</v>
      </c>
      <c r="C184" s="105"/>
      <c r="D184" s="105"/>
      <c r="E184" s="105"/>
      <c r="F184" s="57"/>
      <c r="G184" s="57"/>
    </row>
    <row r="185" spans="1:7">
      <c r="A185" s="104">
        <v>1</v>
      </c>
      <c r="B185" s="56" t="s">
        <v>122</v>
      </c>
      <c r="C185" s="105">
        <v>2160</v>
      </c>
      <c r="D185" s="105" t="s">
        <v>123</v>
      </c>
      <c r="E185" s="105" t="s">
        <v>14</v>
      </c>
      <c r="F185" s="57">
        <v>11500</v>
      </c>
      <c r="G185" s="57">
        <f>F185*C185</f>
        <v>24840000</v>
      </c>
    </row>
    <row r="186" spans="1:7">
      <c r="A186" s="104">
        <v>2</v>
      </c>
      <c r="B186" s="56" t="s">
        <v>124</v>
      </c>
      <c r="C186" s="105">
        <v>1</v>
      </c>
      <c r="D186" s="105" t="s">
        <v>116</v>
      </c>
      <c r="E186" s="105" t="s">
        <v>125</v>
      </c>
      <c r="F186" s="57">
        <f>G185*0.25</f>
        <v>6210000</v>
      </c>
      <c r="G186" s="57">
        <f>F186*C186</f>
        <v>6210000</v>
      </c>
    </row>
    <row r="187" spans="1:7">
      <c r="A187" s="104"/>
      <c r="B187" s="56" t="s">
        <v>126</v>
      </c>
      <c r="C187" s="105"/>
      <c r="D187" s="105"/>
      <c r="E187" s="105"/>
      <c r="F187" s="57"/>
      <c r="G187" s="57"/>
    </row>
    <row r="188" spans="1:7">
      <c r="A188" s="104"/>
      <c r="B188" s="56"/>
      <c r="C188" s="105"/>
      <c r="D188" s="105"/>
      <c r="E188" s="105"/>
      <c r="F188" s="57"/>
      <c r="G188" s="57"/>
    </row>
    <row r="189" spans="1:7">
      <c r="A189" s="106" t="s">
        <v>127</v>
      </c>
      <c r="B189" s="107" t="s">
        <v>128</v>
      </c>
      <c r="C189" s="105"/>
      <c r="D189" s="105"/>
      <c r="E189" s="105"/>
      <c r="F189" s="57"/>
      <c r="G189" s="57"/>
    </row>
    <row r="190" spans="1:7">
      <c r="A190" s="104">
        <v>1</v>
      </c>
      <c r="B190" s="56" t="s">
        <v>129</v>
      </c>
      <c r="C190" s="105">
        <v>23</v>
      </c>
      <c r="D190" s="105" t="s">
        <v>106</v>
      </c>
      <c r="E190" s="105" t="s">
        <v>130</v>
      </c>
      <c r="F190" s="57">
        <v>431070.83</v>
      </c>
      <c r="G190" s="57">
        <f>F190*C190</f>
        <v>9914629.0899999999</v>
      </c>
    </row>
    <row r="191" spans="1:7">
      <c r="A191" s="104"/>
      <c r="B191" s="56"/>
      <c r="C191" s="105"/>
      <c r="D191" s="105"/>
      <c r="E191" s="105"/>
      <c r="F191" s="57"/>
      <c r="G191" s="57"/>
    </row>
    <row r="192" spans="1:7">
      <c r="A192" s="106" t="s">
        <v>131</v>
      </c>
      <c r="B192" s="107" t="s">
        <v>132</v>
      </c>
      <c r="C192" s="105"/>
      <c r="D192" s="105"/>
      <c r="E192" s="105"/>
      <c r="F192" s="57"/>
      <c r="G192" s="57"/>
    </row>
    <row r="193" spans="1:7">
      <c r="A193" s="104">
        <v>1</v>
      </c>
      <c r="B193" s="56" t="s">
        <v>133</v>
      </c>
      <c r="C193" s="105">
        <v>0.125</v>
      </c>
      <c r="D193" s="105" t="s">
        <v>106</v>
      </c>
      <c r="E193" s="105" t="s">
        <v>78</v>
      </c>
      <c r="F193" s="57">
        <v>1802699.25</v>
      </c>
      <c r="G193" s="57">
        <f>F193*C193</f>
        <v>225337.40625</v>
      </c>
    </row>
    <row r="194" spans="1:7">
      <c r="A194" s="104"/>
      <c r="B194" s="56" t="s">
        <v>134</v>
      </c>
      <c r="C194" s="105"/>
      <c r="D194" s="105"/>
      <c r="E194" s="105"/>
      <c r="F194" s="57"/>
      <c r="G194" s="57"/>
    </row>
    <row r="195" spans="1:7">
      <c r="A195" s="104"/>
      <c r="B195" s="56"/>
      <c r="C195" s="105"/>
      <c r="D195" s="105"/>
      <c r="E195" s="105"/>
      <c r="F195" s="57"/>
      <c r="G195" s="57"/>
    </row>
    <row r="196" spans="1:7">
      <c r="A196" s="112" t="s">
        <v>135</v>
      </c>
      <c r="B196" s="113" t="s">
        <v>136</v>
      </c>
      <c r="C196" s="105" t="s">
        <v>41</v>
      </c>
      <c r="D196" s="105" t="s">
        <v>41</v>
      </c>
      <c r="E196" s="105" t="s">
        <v>41</v>
      </c>
      <c r="F196" s="57" t="s">
        <v>41</v>
      </c>
      <c r="G196" s="57">
        <v>250000</v>
      </c>
    </row>
    <row r="197" spans="1:7">
      <c r="A197" s="104"/>
      <c r="B197" s="56"/>
      <c r="C197" s="105"/>
      <c r="D197" s="105"/>
      <c r="E197" s="105"/>
      <c r="F197" s="57"/>
      <c r="G197" s="57"/>
    </row>
    <row r="198" spans="1:7">
      <c r="A198" s="104"/>
      <c r="B198" s="56"/>
      <c r="C198" s="105"/>
      <c r="D198" s="105"/>
      <c r="E198" s="105"/>
      <c r="F198" s="57"/>
      <c r="G198" s="57"/>
    </row>
    <row r="199" spans="1:7">
      <c r="A199" s="104"/>
      <c r="B199" s="56"/>
      <c r="C199" s="105"/>
      <c r="D199" s="105"/>
      <c r="E199" s="105"/>
      <c r="F199" s="57"/>
      <c r="G199" s="57"/>
    </row>
    <row r="200" spans="1:7" ht="13.5" thickBot="1">
      <c r="A200" s="114"/>
      <c r="B200" s="115"/>
      <c r="C200" s="116"/>
      <c r="D200" s="116"/>
      <c r="E200" s="116"/>
      <c r="F200" s="57"/>
      <c r="G200" s="57"/>
    </row>
    <row r="201" spans="1:7">
      <c r="A201" s="117"/>
      <c r="B201" s="59"/>
      <c r="C201" s="60"/>
      <c r="D201" s="60"/>
      <c r="E201" s="60"/>
      <c r="F201" s="118" t="s">
        <v>137</v>
      </c>
      <c r="G201" s="60"/>
    </row>
    <row r="202" spans="1:7">
      <c r="A202" s="62" t="s">
        <v>138</v>
      </c>
      <c r="B202" s="63"/>
      <c r="C202" s="64"/>
      <c r="D202" s="64"/>
      <c r="E202" s="64"/>
      <c r="F202" s="119" t="s">
        <v>139</v>
      </c>
      <c r="G202" s="64"/>
    </row>
    <row r="203" spans="1:7">
      <c r="A203" s="62" t="s">
        <v>140</v>
      </c>
      <c r="B203" s="63"/>
      <c r="C203" s="64"/>
      <c r="D203" s="64"/>
      <c r="E203" s="64"/>
      <c r="F203" s="119" t="s">
        <v>18</v>
      </c>
      <c r="G203" s="64"/>
    </row>
    <row r="204" spans="1:7" ht="13.5" thickBot="1">
      <c r="A204" s="66"/>
      <c r="B204" s="67"/>
      <c r="C204" s="68"/>
      <c r="D204" s="68"/>
      <c r="E204" s="68"/>
      <c r="F204" s="120" t="s">
        <v>141</v>
      </c>
      <c r="G204" s="68"/>
    </row>
    <row r="205" spans="1:7">
      <c r="C205" s="44"/>
      <c r="D205" s="44"/>
      <c r="E205" s="44"/>
      <c r="F205" s="44"/>
      <c r="G205" s="44"/>
    </row>
    <row r="206" spans="1:7">
      <c r="C206" s="44"/>
      <c r="D206" s="44"/>
      <c r="E206" s="44"/>
      <c r="F206" s="44"/>
      <c r="G206" s="44"/>
    </row>
    <row r="207" spans="1:7">
      <c r="C207" s="44"/>
      <c r="D207" s="44"/>
      <c r="E207" s="44"/>
      <c r="G207" s="70" t="s">
        <v>142</v>
      </c>
    </row>
    <row r="208" spans="1:7">
      <c r="B208" s="42" t="s">
        <v>90</v>
      </c>
      <c r="C208" s="44"/>
      <c r="D208" s="42" t="s">
        <v>49</v>
      </c>
      <c r="E208" s="44"/>
      <c r="G208" s="70" t="s">
        <v>21</v>
      </c>
    </row>
    <row r="209" spans="2:7">
      <c r="B209" s="42"/>
      <c r="C209" s="44"/>
      <c r="D209" s="42"/>
      <c r="E209" s="44"/>
      <c r="G209" s="70"/>
    </row>
    <row r="210" spans="2:7">
      <c r="B210" s="42"/>
      <c r="C210" s="44"/>
      <c r="D210" s="42"/>
      <c r="E210" s="44"/>
      <c r="G210" s="70"/>
    </row>
    <row r="211" spans="2:7">
      <c r="B211" s="42"/>
      <c r="C211" s="44"/>
      <c r="D211" s="42"/>
      <c r="E211" s="44"/>
      <c r="G211" s="70"/>
    </row>
    <row r="212" spans="2:7">
      <c r="B212" s="42"/>
      <c r="D212" s="42"/>
      <c r="G212" s="42"/>
    </row>
    <row r="213" spans="2:7">
      <c r="B213" s="43" t="s">
        <v>91</v>
      </c>
      <c r="D213" s="43" t="s">
        <v>92</v>
      </c>
      <c r="G213" s="43" t="s">
        <v>53</v>
      </c>
    </row>
    <row r="214" spans="2:7">
      <c r="B214" s="42" t="s">
        <v>143</v>
      </c>
      <c r="D214" s="42" t="s">
        <v>22</v>
      </c>
      <c r="G214" s="42" t="s">
        <v>23</v>
      </c>
    </row>
    <row r="216" spans="2:7">
      <c r="D216" s="42" t="s">
        <v>24</v>
      </c>
    </row>
    <row r="217" spans="2:7">
      <c r="D217" s="42"/>
    </row>
    <row r="218" spans="2:7">
      <c r="D218" s="42"/>
    </row>
    <row r="219" spans="2:7">
      <c r="D219" s="42"/>
    </row>
    <row r="220" spans="2:7">
      <c r="D220" s="42"/>
    </row>
    <row r="221" spans="2:7">
      <c r="D221" s="43" t="s">
        <v>144</v>
      </c>
    </row>
    <row r="222" spans="2:7">
      <c r="D222" s="42" t="s">
        <v>26</v>
      </c>
    </row>
    <row r="227" spans="1:7">
      <c r="A227" s="159" t="s">
        <v>145</v>
      </c>
      <c r="B227" s="159"/>
      <c r="C227" s="159"/>
      <c r="D227" s="159"/>
      <c r="E227" s="159"/>
      <c r="F227" s="159"/>
      <c r="G227" s="159"/>
    </row>
    <row r="228" spans="1:7">
      <c r="A228" s="159" t="s">
        <v>146</v>
      </c>
      <c r="B228" s="159"/>
      <c r="C228" s="159"/>
      <c r="D228" s="159"/>
      <c r="E228" s="159"/>
      <c r="F228" s="159"/>
      <c r="G228" s="159"/>
    </row>
    <row r="229" spans="1:7">
      <c r="A229" s="159" t="s">
        <v>0</v>
      </c>
      <c r="B229" s="159"/>
      <c r="C229" s="159"/>
      <c r="D229" s="159"/>
      <c r="E229" s="159"/>
      <c r="F229" s="159"/>
      <c r="G229" s="159"/>
    </row>
    <row r="231" spans="1:7">
      <c r="A231" s="45" t="s">
        <v>1</v>
      </c>
      <c r="B231" s="45" t="s">
        <v>2</v>
      </c>
      <c r="C231" s="45" t="s">
        <v>3</v>
      </c>
      <c r="D231" s="45" t="s">
        <v>4</v>
      </c>
      <c r="E231" s="45" t="s">
        <v>5</v>
      </c>
      <c r="F231" s="45" t="s">
        <v>6</v>
      </c>
      <c r="G231" s="45" t="s">
        <v>7</v>
      </c>
    </row>
    <row r="232" spans="1:7">
      <c r="A232" s="46"/>
      <c r="B232" s="46"/>
      <c r="C232" s="46"/>
      <c r="D232" s="46"/>
      <c r="E232" s="46"/>
      <c r="F232" s="46" t="s">
        <v>8</v>
      </c>
      <c r="G232" s="46" t="s">
        <v>9</v>
      </c>
    </row>
    <row r="233" spans="1:7">
      <c r="A233" s="47"/>
      <c r="B233" s="48" t="s">
        <v>29</v>
      </c>
      <c r="C233" s="49"/>
      <c r="D233" s="49"/>
      <c r="E233" s="49"/>
      <c r="F233" s="50"/>
      <c r="G233" s="50"/>
    </row>
    <row r="234" spans="1:7">
      <c r="A234" s="47">
        <v>1</v>
      </c>
      <c r="B234" s="78" t="s">
        <v>147</v>
      </c>
      <c r="C234" s="49"/>
      <c r="D234" s="49"/>
      <c r="E234" s="49"/>
      <c r="F234" s="50"/>
      <c r="G234" s="50"/>
    </row>
    <row r="235" spans="1:7">
      <c r="A235" s="47"/>
      <c r="B235" s="78" t="s">
        <v>31</v>
      </c>
      <c r="C235" s="49">
        <v>6</v>
      </c>
      <c r="D235" s="49" t="s">
        <v>15</v>
      </c>
      <c r="E235" s="49" t="s">
        <v>32</v>
      </c>
      <c r="F235" s="50">
        <v>42440</v>
      </c>
      <c r="G235" s="50">
        <f>F235*C235</f>
        <v>254640</v>
      </c>
    </row>
    <row r="236" spans="1:7">
      <c r="A236" s="47"/>
      <c r="B236" s="78" t="s">
        <v>33</v>
      </c>
      <c r="C236" s="49">
        <v>6</v>
      </c>
      <c r="D236" s="49" t="s">
        <v>15</v>
      </c>
      <c r="E236" s="49" t="s">
        <v>34</v>
      </c>
      <c r="F236" s="50">
        <v>73446.880000000005</v>
      </c>
      <c r="G236" s="50">
        <f>F236*C236</f>
        <v>440681.28</v>
      </c>
    </row>
    <row r="237" spans="1:7">
      <c r="A237" s="47"/>
      <c r="B237" s="78"/>
      <c r="C237" s="49"/>
      <c r="D237" s="49"/>
      <c r="E237" s="49"/>
      <c r="F237" s="50"/>
      <c r="G237" s="50"/>
    </row>
    <row r="238" spans="1:7">
      <c r="A238" s="47">
        <v>2</v>
      </c>
      <c r="B238" s="78" t="s">
        <v>148</v>
      </c>
      <c r="C238" s="49">
        <v>2</v>
      </c>
      <c r="D238" s="49" t="s">
        <v>36</v>
      </c>
      <c r="E238" s="49" t="s">
        <v>14</v>
      </c>
      <c r="F238" s="50">
        <v>173750</v>
      </c>
      <c r="G238" s="50">
        <f>F238*C238</f>
        <v>347500</v>
      </c>
    </row>
    <row r="239" spans="1:7">
      <c r="A239" s="47">
        <v>3</v>
      </c>
      <c r="B239" s="78" t="s">
        <v>149</v>
      </c>
      <c r="C239" s="49">
        <v>2</v>
      </c>
      <c r="D239" s="49" t="s">
        <v>39</v>
      </c>
      <c r="E239" s="49" t="s">
        <v>14</v>
      </c>
      <c r="F239" s="50">
        <v>96250</v>
      </c>
      <c r="G239" s="50">
        <f>F239*C239</f>
        <v>192500</v>
      </c>
    </row>
    <row r="240" spans="1:7">
      <c r="A240" s="47">
        <v>4</v>
      </c>
      <c r="B240" s="78" t="s">
        <v>40</v>
      </c>
      <c r="C240" s="49">
        <v>0.5</v>
      </c>
      <c r="D240" s="49" t="s">
        <v>41</v>
      </c>
      <c r="E240" s="49" t="s">
        <v>150</v>
      </c>
      <c r="F240" s="50">
        <v>695321.28</v>
      </c>
      <c r="G240" s="50">
        <f>F240*C240</f>
        <v>347660.64</v>
      </c>
    </row>
    <row r="241" spans="1:7">
      <c r="A241" s="78"/>
      <c r="B241" s="78"/>
      <c r="C241" s="50"/>
      <c r="D241" s="50"/>
      <c r="E241" s="50"/>
      <c r="F241" s="50"/>
      <c r="G241" s="50"/>
    </row>
    <row r="242" spans="1:7">
      <c r="A242" s="79" t="s">
        <v>151</v>
      </c>
      <c r="B242" s="63"/>
      <c r="C242" s="64"/>
      <c r="D242" s="64"/>
      <c r="E242" s="80"/>
      <c r="F242" s="81" t="s">
        <v>17</v>
      </c>
      <c r="G242" s="64" t="s">
        <v>45</v>
      </c>
    </row>
    <row r="243" spans="1:7">
      <c r="A243" s="79"/>
      <c r="B243" s="63"/>
      <c r="C243" s="64"/>
      <c r="D243" s="64"/>
      <c r="E243" s="80"/>
      <c r="F243" s="81" t="s">
        <v>152</v>
      </c>
      <c r="G243" s="64" t="s">
        <v>45</v>
      </c>
    </row>
    <row r="244" spans="1:7">
      <c r="A244" s="79"/>
      <c r="B244" s="63"/>
      <c r="C244" s="64"/>
      <c r="D244" s="64"/>
      <c r="E244" s="80"/>
      <c r="F244" s="81" t="s">
        <v>88</v>
      </c>
      <c r="G244" s="64" t="s">
        <v>45</v>
      </c>
    </row>
    <row r="245" spans="1:7">
      <c r="A245" s="82"/>
      <c r="B245" s="83"/>
      <c r="C245" s="84"/>
      <c r="D245" s="84"/>
      <c r="E245" s="85"/>
      <c r="F245" s="86" t="s">
        <v>19</v>
      </c>
      <c r="G245" s="84" t="s">
        <v>45</v>
      </c>
    </row>
    <row r="246" spans="1:7">
      <c r="C246" s="44"/>
      <c r="D246" s="44"/>
      <c r="E246" s="44"/>
      <c r="F246" s="44"/>
      <c r="G246" s="44"/>
    </row>
    <row r="247" spans="1:7">
      <c r="C247" s="44"/>
      <c r="D247" s="44"/>
      <c r="E247" s="44"/>
      <c r="F247" s="44"/>
      <c r="G247" s="44"/>
    </row>
    <row r="248" spans="1:7">
      <c r="C248" s="44"/>
      <c r="D248" s="44"/>
      <c r="E248" s="44"/>
      <c r="G248" s="70" t="s">
        <v>153</v>
      </c>
    </row>
    <row r="249" spans="1:7">
      <c r="B249" s="42" t="s">
        <v>49</v>
      </c>
      <c r="C249" s="44"/>
      <c r="D249" s="70" t="s">
        <v>154</v>
      </c>
      <c r="E249" s="44"/>
      <c r="G249" s="70" t="s">
        <v>21</v>
      </c>
    </row>
    <row r="250" spans="1:7">
      <c r="B250" s="42"/>
      <c r="C250" s="44"/>
      <c r="D250" s="70"/>
      <c r="E250" s="44"/>
      <c r="G250" s="70"/>
    </row>
    <row r="251" spans="1:7">
      <c r="B251" s="42"/>
      <c r="C251" s="44"/>
      <c r="D251" s="70"/>
      <c r="E251" s="44"/>
      <c r="G251" s="70"/>
    </row>
    <row r="252" spans="1:7">
      <c r="B252" s="42"/>
      <c r="C252" s="44"/>
      <c r="D252" s="70"/>
      <c r="E252" s="44"/>
      <c r="G252" s="70"/>
    </row>
    <row r="253" spans="1:7">
      <c r="B253" s="42"/>
      <c r="D253" s="42"/>
      <c r="G253" s="42"/>
    </row>
    <row r="254" spans="1:7">
      <c r="B254" s="43" t="s">
        <v>92</v>
      </c>
      <c r="D254" s="43" t="s">
        <v>155</v>
      </c>
      <c r="G254" s="43" t="s">
        <v>93</v>
      </c>
    </row>
    <row r="255" spans="1:7">
      <c r="B255" s="42" t="s">
        <v>22</v>
      </c>
      <c r="D255" s="42" t="s">
        <v>54</v>
      </c>
      <c r="G255" s="42" t="s">
        <v>23</v>
      </c>
    </row>
    <row r="259" spans="1:8">
      <c r="A259" s="159" t="s">
        <v>156</v>
      </c>
      <c r="B259" s="159"/>
      <c r="C259" s="159"/>
      <c r="D259" s="159"/>
      <c r="E259" s="159"/>
      <c r="F259" s="159"/>
      <c r="G259" s="159"/>
    </row>
    <row r="261" spans="1:8">
      <c r="A261" s="45" t="s">
        <v>1</v>
      </c>
      <c r="B261" s="45" t="s">
        <v>2</v>
      </c>
      <c r="C261" s="45" t="s">
        <v>3</v>
      </c>
      <c r="D261" s="45" t="s">
        <v>4</v>
      </c>
      <c r="E261" s="45" t="s">
        <v>5</v>
      </c>
      <c r="F261" s="45" t="s">
        <v>6</v>
      </c>
      <c r="G261" s="45" t="s">
        <v>7</v>
      </c>
    </row>
    <row r="262" spans="1:8">
      <c r="A262" s="46"/>
      <c r="B262" s="46"/>
      <c r="C262" s="46"/>
      <c r="D262" s="46"/>
      <c r="E262" s="46"/>
      <c r="F262" s="46" t="s">
        <v>8</v>
      </c>
      <c r="G262" s="46" t="s">
        <v>9</v>
      </c>
    </row>
    <row r="263" spans="1:8">
      <c r="A263" s="47"/>
      <c r="B263" s="48"/>
      <c r="C263" s="49"/>
      <c r="D263" s="49"/>
      <c r="E263" s="49"/>
      <c r="F263" s="50"/>
      <c r="G263" s="50"/>
    </row>
    <row r="264" spans="1:8">
      <c r="A264" s="47">
        <v>1</v>
      </c>
      <c r="B264" s="78" t="s">
        <v>157</v>
      </c>
      <c r="C264" s="49"/>
      <c r="D264" s="49"/>
      <c r="E264" s="49" t="s">
        <v>158</v>
      </c>
      <c r="F264" s="50"/>
      <c r="G264" s="50"/>
    </row>
    <row r="265" spans="1:8">
      <c r="A265" s="47"/>
      <c r="B265" s="78" t="s">
        <v>159</v>
      </c>
      <c r="C265" s="49">
        <v>9.8000000000000007</v>
      </c>
      <c r="D265" s="49" t="s">
        <v>15</v>
      </c>
      <c r="E265" s="49" t="s">
        <v>160</v>
      </c>
      <c r="F265" s="50">
        <v>34157.82</v>
      </c>
      <c r="G265" s="50">
        <f>F265*C265</f>
        <v>334746.636</v>
      </c>
    </row>
    <row r="266" spans="1:8">
      <c r="A266" s="47"/>
      <c r="B266" s="78"/>
      <c r="C266" s="49"/>
      <c r="D266" s="49"/>
      <c r="E266" s="49"/>
      <c r="F266" s="50"/>
      <c r="G266" s="50"/>
    </row>
    <row r="267" spans="1:8">
      <c r="A267" s="47"/>
      <c r="B267" s="78"/>
      <c r="C267" s="49"/>
      <c r="D267" s="49"/>
      <c r="E267" s="49"/>
      <c r="F267" s="50"/>
      <c r="G267" s="50"/>
    </row>
    <row r="268" spans="1:8">
      <c r="A268" s="47"/>
      <c r="B268" s="78"/>
      <c r="C268" s="49"/>
      <c r="D268" s="49"/>
      <c r="E268" s="49"/>
      <c r="F268" s="50"/>
      <c r="G268" s="50"/>
    </row>
    <row r="269" spans="1:8">
      <c r="A269" s="47">
        <v>2</v>
      </c>
      <c r="B269" s="52" t="s">
        <v>161</v>
      </c>
      <c r="C269" s="49"/>
      <c r="D269" s="49"/>
      <c r="E269" s="49" t="s">
        <v>162</v>
      </c>
      <c r="F269" s="50"/>
      <c r="G269" s="50"/>
      <c r="H269" s="121"/>
    </row>
    <row r="270" spans="1:8">
      <c r="A270" s="47"/>
      <c r="B270" s="52" t="s">
        <v>163</v>
      </c>
      <c r="C270" s="49">
        <v>9.8000000000000007</v>
      </c>
      <c r="D270" s="49" t="s">
        <v>15</v>
      </c>
      <c r="E270" s="49" t="s">
        <v>164</v>
      </c>
      <c r="F270" s="50">
        <v>40664.07</v>
      </c>
      <c r="G270" s="50">
        <f>F270*C270</f>
        <v>398507.886</v>
      </c>
    </row>
    <row r="271" spans="1:8">
      <c r="A271" s="47"/>
      <c r="B271" s="63"/>
      <c r="C271" s="49"/>
      <c r="D271" s="49"/>
      <c r="E271" s="49"/>
      <c r="F271" s="50"/>
      <c r="G271" s="50"/>
    </row>
    <row r="272" spans="1:8">
      <c r="A272" s="47"/>
      <c r="B272" s="63"/>
      <c r="C272" s="49"/>
      <c r="D272" s="49"/>
      <c r="E272" s="49"/>
      <c r="F272" s="50"/>
      <c r="G272" s="50"/>
    </row>
    <row r="273" spans="1:7">
      <c r="A273" s="47"/>
      <c r="B273" s="78"/>
      <c r="C273" s="49"/>
      <c r="D273" s="49"/>
      <c r="E273" s="49"/>
      <c r="F273" s="50"/>
      <c r="G273" s="50"/>
    </row>
    <row r="274" spans="1:7">
      <c r="A274" s="47">
        <v>3</v>
      </c>
      <c r="B274" s="52" t="s">
        <v>165</v>
      </c>
      <c r="C274" s="49"/>
      <c r="D274" s="49"/>
      <c r="E274" s="49" t="s">
        <v>158</v>
      </c>
      <c r="F274" s="50"/>
      <c r="G274" s="50"/>
    </row>
    <row r="275" spans="1:7">
      <c r="A275" s="47"/>
      <c r="B275" s="52" t="s">
        <v>166</v>
      </c>
      <c r="C275" s="49">
        <v>9.8000000000000007</v>
      </c>
      <c r="D275" s="49" t="s">
        <v>15</v>
      </c>
      <c r="E275" s="49" t="s">
        <v>167</v>
      </c>
      <c r="F275" s="50">
        <f>3.5*1.5*6506</f>
        <v>34156.5</v>
      </c>
      <c r="G275" s="50">
        <f>F275*C275</f>
        <v>334733.7</v>
      </c>
    </row>
    <row r="276" spans="1:7">
      <c r="A276" s="47"/>
      <c r="B276" s="52" t="s">
        <v>168</v>
      </c>
      <c r="C276" s="49"/>
      <c r="D276" s="49"/>
      <c r="E276" s="49"/>
      <c r="F276" s="50"/>
      <c r="G276" s="50"/>
    </row>
    <row r="277" spans="1:7">
      <c r="A277" s="47"/>
      <c r="B277" s="78"/>
      <c r="C277" s="49"/>
      <c r="D277" s="49"/>
      <c r="E277" s="49"/>
      <c r="F277" s="50"/>
      <c r="G277" s="50"/>
    </row>
    <row r="278" spans="1:7">
      <c r="A278" s="78"/>
      <c r="B278" s="78"/>
      <c r="C278" s="50"/>
      <c r="D278" s="50"/>
      <c r="E278" s="50"/>
      <c r="F278" s="50"/>
      <c r="G278" s="50"/>
    </row>
    <row r="284" spans="1:7">
      <c r="B284" s="41" t="s">
        <v>169</v>
      </c>
    </row>
    <row r="285" spans="1:7">
      <c r="B285" s="41" t="s">
        <v>170</v>
      </c>
    </row>
    <row r="286" spans="1:7">
      <c r="B286" s="41" t="s">
        <v>0</v>
      </c>
    </row>
    <row r="288" spans="1:7">
      <c r="B288" s="41" t="s">
        <v>103</v>
      </c>
    </row>
    <row r="289" spans="1:5">
      <c r="A289" s="1">
        <v>1</v>
      </c>
      <c r="B289" s="1" t="s">
        <v>63</v>
      </c>
      <c r="C289" s="1" t="s">
        <v>171</v>
      </c>
      <c r="E289" s="41" t="s">
        <v>172</v>
      </c>
    </row>
    <row r="290" spans="1:5">
      <c r="A290" s="1">
        <v>2</v>
      </c>
      <c r="B290" s="1" t="s">
        <v>65</v>
      </c>
      <c r="C290" s="1" t="s">
        <v>173</v>
      </c>
      <c r="E290" s="41" t="s">
        <v>174</v>
      </c>
    </row>
    <row r="292" spans="1:5">
      <c r="B292" s="41" t="s">
        <v>72</v>
      </c>
    </row>
    <row r="293" spans="1:5">
      <c r="A293" s="1">
        <v>1</v>
      </c>
      <c r="B293" s="1" t="s">
        <v>175</v>
      </c>
      <c r="C293" s="1" t="s">
        <v>176</v>
      </c>
      <c r="E293" s="41" t="s">
        <v>177</v>
      </c>
    </row>
    <row r="295" spans="1:5">
      <c r="A295" s="1">
        <v>2</v>
      </c>
      <c r="B295" s="1" t="s">
        <v>178</v>
      </c>
      <c r="C295" s="1" t="s">
        <v>179</v>
      </c>
      <c r="E295" s="1" t="s">
        <v>180</v>
      </c>
    </row>
    <row r="296" spans="1:5">
      <c r="C296" s="1" t="s">
        <v>181</v>
      </c>
      <c r="E296" s="1" t="s">
        <v>182</v>
      </c>
    </row>
    <row r="297" spans="1:5">
      <c r="C297" s="1" t="s">
        <v>183</v>
      </c>
      <c r="E297" s="122" t="s">
        <v>184</v>
      </c>
    </row>
    <row r="298" spans="1:5">
      <c r="E298" s="41" t="s">
        <v>185</v>
      </c>
    </row>
    <row r="300" spans="1:5">
      <c r="A300" s="1">
        <v>3</v>
      </c>
      <c r="B300" s="1" t="s">
        <v>186</v>
      </c>
      <c r="C300" s="1" t="s">
        <v>187</v>
      </c>
      <c r="E300" s="41" t="s">
        <v>188</v>
      </c>
    </row>
    <row r="302" spans="1:5">
      <c r="A302" s="1">
        <v>4</v>
      </c>
      <c r="B302" s="1" t="s">
        <v>189</v>
      </c>
      <c r="C302" s="1" t="s">
        <v>190</v>
      </c>
      <c r="E302" s="1" t="s">
        <v>191</v>
      </c>
    </row>
    <row r="303" spans="1:5">
      <c r="C303" s="1" t="s">
        <v>192</v>
      </c>
      <c r="E303" s="122" t="s">
        <v>193</v>
      </c>
    </row>
    <row r="304" spans="1:5">
      <c r="E304" s="41" t="s">
        <v>194</v>
      </c>
    </row>
    <row r="306" spans="1:7">
      <c r="B306" s="41" t="s">
        <v>81</v>
      </c>
    </row>
    <row r="307" spans="1:7">
      <c r="A307" s="1">
        <v>1</v>
      </c>
      <c r="B307" s="1" t="s">
        <v>112</v>
      </c>
      <c r="C307" s="1" t="s">
        <v>195</v>
      </c>
      <c r="E307" s="1" t="s">
        <v>196</v>
      </c>
    </row>
    <row r="308" spans="1:7">
      <c r="C308" s="1" t="s">
        <v>197</v>
      </c>
      <c r="E308" s="1" t="s">
        <v>198</v>
      </c>
    </row>
    <row r="309" spans="1:7">
      <c r="C309" s="1" t="s">
        <v>199</v>
      </c>
      <c r="E309" s="1" t="s">
        <v>200</v>
      </c>
    </row>
    <row r="310" spans="1:7">
      <c r="C310" s="1" t="s">
        <v>201</v>
      </c>
      <c r="E310" s="1" t="s">
        <v>202</v>
      </c>
    </row>
    <row r="311" spans="1:7">
      <c r="C311" s="1" t="s">
        <v>203</v>
      </c>
      <c r="E311" s="122" t="s">
        <v>204</v>
      </c>
    </row>
    <row r="312" spans="1:7">
      <c r="E312" s="41" t="s">
        <v>205</v>
      </c>
    </row>
    <row r="316" spans="1:7" ht="14.25">
      <c r="A316" s="2"/>
      <c r="B316" s="1" t="s">
        <v>206</v>
      </c>
      <c r="C316" s="2"/>
      <c r="D316" s="2"/>
      <c r="E316" s="2"/>
      <c r="F316" s="2"/>
      <c r="G316" s="2"/>
    </row>
    <row r="317" spans="1:7" ht="14.25">
      <c r="A317" s="2"/>
      <c r="B317" s="1" t="s">
        <v>210</v>
      </c>
      <c r="C317" s="2"/>
      <c r="D317" s="2"/>
      <c r="E317" s="2"/>
      <c r="F317" s="2"/>
      <c r="G317" s="2"/>
    </row>
    <row r="318" spans="1:7" ht="14.25">
      <c r="A318" s="2"/>
      <c r="B318" s="2"/>
      <c r="C318" s="2"/>
      <c r="D318" s="2"/>
      <c r="E318" s="2"/>
      <c r="F318" s="2"/>
      <c r="G318" s="2"/>
    </row>
    <row r="319" spans="1:7" ht="14.25">
      <c r="A319" s="158" t="s">
        <v>211</v>
      </c>
      <c r="B319" s="158"/>
      <c r="C319" s="158"/>
      <c r="D319" s="158"/>
      <c r="E319" s="158"/>
      <c r="F319" s="158"/>
      <c r="G319" s="158"/>
    </row>
    <row r="320" spans="1:7" ht="14.25">
      <c r="A320" s="158" t="s">
        <v>212</v>
      </c>
      <c r="B320" s="158"/>
      <c r="C320" s="158"/>
      <c r="D320" s="158"/>
      <c r="E320" s="158"/>
      <c r="F320" s="158"/>
      <c r="G320" s="158"/>
    </row>
    <row r="321" spans="1:7" ht="15" thickBot="1">
      <c r="A321" s="2"/>
      <c r="B321" s="2"/>
      <c r="C321" s="2"/>
      <c r="D321" s="2"/>
      <c r="E321" s="2"/>
      <c r="F321" s="2"/>
      <c r="G321" s="2"/>
    </row>
    <row r="322" spans="1:7" ht="15" thickTop="1">
      <c r="A322" s="164" t="s">
        <v>1</v>
      </c>
      <c r="B322" s="162" t="s">
        <v>213</v>
      </c>
      <c r="C322" s="162" t="s">
        <v>3</v>
      </c>
      <c r="D322" s="162" t="s">
        <v>4</v>
      </c>
      <c r="E322" s="162" t="s">
        <v>5</v>
      </c>
      <c r="F322" s="17" t="s">
        <v>6</v>
      </c>
      <c r="G322" s="18" t="s">
        <v>7</v>
      </c>
    </row>
    <row r="323" spans="1:7" ht="15" thickBot="1">
      <c r="A323" s="165"/>
      <c r="B323" s="163"/>
      <c r="C323" s="163"/>
      <c r="D323" s="163"/>
      <c r="E323" s="163"/>
      <c r="F323" s="28" t="s">
        <v>8</v>
      </c>
      <c r="G323" s="29" t="s">
        <v>9</v>
      </c>
    </row>
    <row r="324" spans="1:7" ht="15" thickTop="1">
      <c r="A324" s="32" t="s">
        <v>10</v>
      </c>
      <c r="B324" s="26" t="s">
        <v>58</v>
      </c>
      <c r="C324" s="23"/>
      <c r="D324" s="23"/>
      <c r="E324" s="23"/>
      <c r="F324" s="24"/>
      <c r="G324" s="11"/>
    </row>
    <row r="325" spans="1:7" ht="14.25">
      <c r="A325" s="25">
        <v>1</v>
      </c>
      <c r="B325" s="26" t="s">
        <v>214</v>
      </c>
      <c r="C325" s="23">
        <v>5</v>
      </c>
      <c r="D325" s="23" t="s">
        <v>225</v>
      </c>
      <c r="E325" s="23" t="s">
        <v>11</v>
      </c>
      <c r="F325" s="24">
        <v>155000</v>
      </c>
      <c r="G325" s="11">
        <f>F325*C325</f>
        <v>775000</v>
      </c>
    </row>
    <row r="326" spans="1:7" ht="14.25">
      <c r="A326" s="25">
        <v>2</v>
      </c>
      <c r="B326" s="26" t="s">
        <v>215</v>
      </c>
      <c r="C326" s="23">
        <v>3</v>
      </c>
      <c r="D326" s="23" t="s">
        <v>226</v>
      </c>
      <c r="E326" s="23" t="s">
        <v>11</v>
      </c>
      <c r="F326" s="24">
        <v>20000</v>
      </c>
      <c r="G326" s="11">
        <f t="shared" ref="G326:G335" si="0">F326*C326</f>
        <v>60000</v>
      </c>
    </row>
    <row r="327" spans="1:7" ht="14.25">
      <c r="A327" s="25">
        <v>3</v>
      </c>
      <c r="B327" s="26" t="s">
        <v>216</v>
      </c>
      <c r="C327" s="23">
        <v>2</v>
      </c>
      <c r="D327" s="23" t="s">
        <v>226</v>
      </c>
      <c r="E327" s="23" t="s">
        <v>11</v>
      </c>
      <c r="F327" s="24">
        <v>80000</v>
      </c>
      <c r="G327" s="11">
        <f t="shared" si="0"/>
        <v>160000</v>
      </c>
    </row>
    <row r="328" spans="1:7" ht="14.25">
      <c r="A328" s="25">
        <v>4</v>
      </c>
      <c r="B328" s="26" t="s">
        <v>217</v>
      </c>
      <c r="C328" s="23">
        <v>2</v>
      </c>
      <c r="D328" s="23" t="s">
        <v>39</v>
      </c>
      <c r="E328" s="23" t="s">
        <v>11</v>
      </c>
      <c r="F328" s="24">
        <v>10000</v>
      </c>
      <c r="G328" s="11">
        <f t="shared" si="0"/>
        <v>20000</v>
      </c>
    </row>
    <row r="329" spans="1:7" ht="14.25">
      <c r="A329" s="25">
        <v>5</v>
      </c>
      <c r="B329" s="26" t="s">
        <v>218</v>
      </c>
      <c r="C329" s="23">
        <v>1</v>
      </c>
      <c r="D329" s="23" t="s">
        <v>39</v>
      </c>
      <c r="E329" s="23" t="s">
        <v>11</v>
      </c>
      <c r="F329" s="24">
        <v>18000</v>
      </c>
      <c r="G329" s="11">
        <f t="shared" si="0"/>
        <v>18000</v>
      </c>
    </row>
    <row r="330" spans="1:7" ht="14.25">
      <c r="A330" s="25">
        <v>6</v>
      </c>
      <c r="B330" s="26" t="s">
        <v>219</v>
      </c>
      <c r="C330" s="23">
        <v>5</v>
      </c>
      <c r="D330" s="23" t="s">
        <v>227</v>
      </c>
      <c r="E330" s="23" t="s">
        <v>11</v>
      </c>
      <c r="F330" s="24">
        <v>70000</v>
      </c>
      <c r="G330" s="11">
        <f t="shared" si="0"/>
        <v>350000</v>
      </c>
    </row>
    <row r="331" spans="1:7" ht="14.25">
      <c r="A331" s="25">
        <v>7</v>
      </c>
      <c r="B331" s="26" t="s">
        <v>231</v>
      </c>
      <c r="C331" s="23">
        <v>2</v>
      </c>
      <c r="D331" s="23" t="s">
        <v>228</v>
      </c>
      <c r="E331" s="23" t="s">
        <v>11</v>
      </c>
      <c r="F331" s="24">
        <v>40000</v>
      </c>
      <c r="G331" s="11">
        <f t="shared" si="0"/>
        <v>80000</v>
      </c>
    </row>
    <row r="332" spans="1:7" ht="14.25">
      <c r="A332" s="25">
        <v>8</v>
      </c>
      <c r="B332" s="27" t="s">
        <v>232</v>
      </c>
      <c r="C332" s="23">
        <v>2</v>
      </c>
      <c r="D332" s="23" t="s">
        <v>39</v>
      </c>
      <c r="E332" s="23" t="s">
        <v>11</v>
      </c>
      <c r="F332" s="24">
        <v>11000</v>
      </c>
      <c r="G332" s="11">
        <f t="shared" si="0"/>
        <v>22000</v>
      </c>
    </row>
    <row r="333" spans="1:7" ht="14.25">
      <c r="A333" s="25">
        <v>9</v>
      </c>
      <c r="B333" s="26" t="s">
        <v>220</v>
      </c>
      <c r="C333" s="23">
        <v>2</v>
      </c>
      <c r="D333" s="23" t="s">
        <v>39</v>
      </c>
      <c r="E333" s="23" t="s">
        <v>11</v>
      </c>
      <c r="F333" s="24">
        <v>9000</v>
      </c>
      <c r="G333" s="11">
        <f t="shared" si="0"/>
        <v>18000</v>
      </c>
    </row>
    <row r="334" spans="1:7" ht="14.25">
      <c r="A334" s="25">
        <v>10</v>
      </c>
      <c r="B334" s="26" t="s">
        <v>221</v>
      </c>
      <c r="C334" s="23">
        <v>1</v>
      </c>
      <c r="D334" s="23" t="s">
        <v>229</v>
      </c>
      <c r="E334" s="23" t="s">
        <v>11</v>
      </c>
      <c r="F334" s="24">
        <v>17000</v>
      </c>
      <c r="G334" s="11">
        <f t="shared" si="0"/>
        <v>17000</v>
      </c>
    </row>
    <row r="335" spans="1:7" ht="14.25">
      <c r="A335" s="25">
        <v>11</v>
      </c>
      <c r="B335" s="26" t="s">
        <v>222</v>
      </c>
      <c r="C335" s="23">
        <v>1</v>
      </c>
      <c r="D335" s="23" t="s">
        <v>229</v>
      </c>
      <c r="E335" s="23" t="s">
        <v>11</v>
      </c>
      <c r="F335" s="24">
        <v>17000</v>
      </c>
      <c r="G335" s="11">
        <f t="shared" si="0"/>
        <v>17000</v>
      </c>
    </row>
    <row r="336" spans="1:7" ht="14.25">
      <c r="A336" s="25"/>
      <c r="B336" s="26"/>
      <c r="C336" s="23"/>
      <c r="D336" s="23"/>
      <c r="E336" s="23"/>
      <c r="F336" s="24"/>
      <c r="G336" s="11"/>
    </row>
    <row r="337" spans="1:7" ht="14.25">
      <c r="A337" s="32" t="s">
        <v>12</v>
      </c>
      <c r="B337" s="26" t="s">
        <v>223</v>
      </c>
      <c r="C337" s="23"/>
      <c r="D337" s="23"/>
      <c r="E337" s="23"/>
      <c r="F337" s="24"/>
      <c r="G337" s="11"/>
    </row>
    <row r="338" spans="1:7" ht="14.25">
      <c r="A338" s="25">
        <v>1</v>
      </c>
      <c r="B338" s="26" t="s">
        <v>224</v>
      </c>
      <c r="C338" s="23">
        <v>1</v>
      </c>
      <c r="D338" s="23" t="s">
        <v>230</v>
      </c>
      <c r="E338" s="23" t="s">
        <v>11</v>
      </c>
      <c r="F338" s="24">
        <v>500000</v>
      </c>
      <c r="G338" s="11">
        <f>F338*C338</f>
        <v>500000</v>
      </c>
    </row>
    <row r="339" spans="1:7" ht="14.25">
      <c r="A339" s="25"/>
      <c r="B339" s="26"/>
      <c r="C339" s="23"/>
      <c r="D339" s="23"/>
      <c r="E339" s="23"/>
      <c r="F339" s="24"/>
      <c r="G339" s="11"/>
    </row>
    <row r="340" spans="1:7" ht="15" thickBot="1">
      <c r="A340" s="19"/>
      <c r="B340" s="20"/>
      <c r="C340" s="21"/>
      <c r="D340" s="21"/>
      <c r="E340" s="21"/>
      <c r="F340" s="21"/>
      <c r="G340" s="11"/>
    </row>
    <row r="341" spans="1:7" ht="14.25">
      <c r="A341" s="9" t="s">
        <v>235</v>
      </c>
      <c r="B341" s="3"/>
      <c r="C341" s="4"/>
      <c r="D341" s="4"/>
      <c r="E341" s="155" t="s">
        <v>233</v>
      </c>
      <c r="F341" s="156"/>
      <c r="G341" s="10">
        <f>SUM(G325:G338)</f>
        <v>2037000</v>
      </c>
    </row>
    <row r="342" spans="1:7" ht="15" thickBot="1">
      <c r="A342" s="12"/>
      <c r="B342" s="13"/>
      <c r="C342" s="14"/>
      <c r="D342" s="14"/>
      <c r="E342" s="16" t="s">
        <v>234</v>
      </c>
      <c r="F342" s="30"/>
      <c r="G342" s="31">
        <v>2037000</v>
      </c>
    </row>
    <row r="343" spans="1:7" ht="15" thickTop="1">
      <c r="A343" s="2"/>
      <c r="B343" s="2"/>
      <c r="C343" s="6"/>
      <c r="D343" s="6"/>
      <c r="E343" s="6"/>
      <c r="F343" s="6"/>
      <c r="G343" s="6"/>
    </row>
    <row r="344" spans="1:7" ht="14.25">
      <c r="A344" s="2"/>
      <c r="B344" s="2"/>
      <c r="C344" s="6"/>
      <c r="D344" s="6"/>
      <c r="E344" s="6"/>
      <c r="F344" s="157" t="s">
        <v>236</v>
      </c>
      <c r="G344" s="157"/>
    </row>
    <row r="345" spans="1:7" ht="14.25">
      <c r="A345" s="154" t="s">
        <v>207</v>
      </c>
      <c r="B345" s="154"/>
      <c r="C345" s="154" t="s">
        <v>208</v>
      </c>
      <c r="D345" s="154"/>
      <c r="E345" s="154"/>
      <c r="F345" s="157" t="s">
        <v>21</v>
      </c>
      <c r="G345" s="157"/>
    </row>
    <row r="346" spans="1:7" ht="14.25">
      <c r="A346" s="2"/>
      <c r="B346" s="8"/>
      <c r="C346" s="8"/>
      <c r="D346" s="2"/>
      <c r="E346" s="6"/>
      <c r="F346" s="7"/>
      <c r="G346" s="2"/>
    </row>
    <row r="347" spans="1:7" ht="14.25">
      <c r="A347" s="2"/>
      <c r="B347" s="8"/>
      <c r="C347" s="8"/>
      <c r="D347" s="2"/>
      <c r="E347" s="6"/>
      <c r="F347" s="7"/>
      <c r="G347" s="2"/>
    </row>
    <row r="348" spans="1:7" ht="14.25">
      <c r="A348" s="2"/>
      <c r="B348" s="8"/>
      <c r="C348" s="8"/>
      <c r="D348" s="2"/>
      <c r="E348" s="6"/>
      <c r="F348" s="7"/>
      <c r="G348" s="2"/>
    </row>
    <row r="349" spans="1:7" ht="14.25">
      <c r="A349" s="2"/>
      <c r="B349" s="8"/>
      <c r="C349" s="8"/>
      <c r="D349" s="2"/>
      <c r="E349" s="2"/>
      <c r="F349" s="8"/>
      <c r="G349" s="2"/>
    </row>
    <row r="350" spans="1:7" ht="14.25">
      <c r="A350" s="166" t="s">
        <v>25</v>
      </c>
      <c r="B350" s="166"/>
      <c r="C350" s="166" t="s">
        <v>209</v>
      </c>
      <c r="D350" s="166"/>
      <c r="E350" s="166"/>
      <c r="F350" s="166" t="s">
        <v>237</v>
      </c>
      <c r="G350" s="166"/>
    </row>
    <row r="351" spans="1:7" ht="14.25">
      <c r="A351" s="154" t="s">
        <v>26</v>
      </c>
      <c r="B351" s="154"/>
      <c r="C351" s="154" t="s">
        <v>22</v>
      </c>
      <c r="D351" s="154"/>
      <c r="E351" s="154"/>
      <c r="F351" s="154" t="s">
        <v>238</v>
      </c>
      <c r="G351" s="154"/>
    </row>
  </sheetData>
  <mergeCells count="52">
    <mergeCell ref="A6:G6"/>
    <mergeCell ref="A41:B41"/>
    <mergeCell ref="A42:B42"/>
    <mergeCell ref="F42:G42"/>
    <mergeCell ref="C36:E36"/>
    <mergeCell ref="C41:E41"/>
    <mergeCell ref="C42:E42"/>
    <mergeCell ref="E10:E11"/>
    <mergeCell ref="A350:B350"/>
    <mergeCell ref="C350:E350"/>
    <mergeCell ref="F350:G350"/>
    <mergeCell ref="A345:B345"/>
    <mergeCell ref="A162:G162"/>
    <mergeCell ref="B7:G7"/>
    <mergeCell ref="A100:G100"/>
    <mergeCell ref="F36:G36"/>
    <mergeCell ref="A320:G320"/>
    <mergeCell ref="A36:B36"/>
    <mergeCell ref="B10:B11"/>
    <mergeCell ref="C10:C11"/>
    <mergeCell ref="A10:A11"/>
    <mergeCell ref="F41:G41"/>
    <mergeCell ref="B322:B323"/>
    <mergeCell ref="A227:G227"/>
    <mergeCell ref="A8:G8"/>
    <mergeCell ref="F35:G35"/>
    <mergeCell ref="D322:D323"/>
    <mergeCell ref="A102:G102"/>
    <mergeCell ref="D10:D11"/>
    <mergeCell ref="A322:A323"/>
    <mergeCell ref="C322:C323"/>
    <mergeCell ref="A65:G65"/>
    <mergeCell ref="A9:G9"/>
    <mergeCell ref="C345:E345"/>
    <mergeCell ref="A259:G259"/>
    <mergeCell ref="A228:G228"/>
    <mergeCell ref="A229:G229"/>
    <mergeCell ref="A101:G101"/>
    <mergeCell ref="A163:G163"/>
    <mergeCell ref="A64:G64"/>
    <mergeCell ref="E322:E323"/>
    <mergeCell ref="A161:G161"/>
    <mergeCell ref="B3:B4"/>
    <mergeCell ref="A351:B351"/>
    <mergeCell ref="C351:E351"/>
    <mergeCell ref="F351:G351"/>
    <mergeCell ref="E341:F341"/>
    <mergeCell ref="F344:G344"/>
    <mergeCell ref="A319:G319"/>
    <mergeCell ref="F345:G345"/>
    <mergeCell ref="A99:G99"/>
    <mergeCell ref="A63:G63"/>
  </mergeCells>
  <pageMargins left="0.27" right="0.23622047244094491" top="0.55118110236220474" bottom="0.98425196850393704" header="0.51181102362204722" footer="0.51181102362204722"/>
  <pageSetup paperSize="5" scale="80" firstPageNumber="4294963191" orientation="portrait" horizontalDpi="4294967293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ageMargins left="0.75" right="0.75" top="1" bottom="1" header="0.5" footer="0.5"/>
  <pageSetup paperSize="0" scale="0" firstPageNumber="4294963191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ageMargins left="0.75" right="0.75" top="1" bottom="1" header="0.5" footer="0.5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 Corporation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</dc:creator>
  <cp:lastModifiedBy>DONA1</cp:lastModifiedBy>
  <cp:revision/>
  <cp:lastPrinted>2018-06-28T02:23:18Z</cp:lastPrinted>
  <dcterms:created xsi:type="dcterms:W3CDTF">2008-03-30T01:57:17Z</dcterms:created>
  <dcterms:modified xsi:type="dcterms:W3CDTF">2018-08-06T02:18:30Z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1033-6.6.0.2496</vt:lpwstr>
  </property>
</Properties>
</file>