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21075" windowHeight="9780"/>
  </bookViews>
  <sheets>
    <sheet name="Uang Keluar" sheetId="1" r:id="rId1"/>
    <sheet name="Sheet2" sheetId="2" r:id="rId2"/>
    <sheet name="Sheet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5" i="1"/>
  <c r="M26"/>
  <c r="N26" s="1"/>
  <c r="L21" i="3"/>
  <c r="C24"/>
  <c r="F5"/>
  <c r="E5"/>
  <c r="F6"/>
  <c r="E6"/>
  <c r="F7"/>
  <c r="E7"/>
  <c r="F8"/>
  <c r="E8"/>
  <c r="F9"/>
  <c r="E9"/>
  <c r="F10"/>
  <c r="E10"/>
  <c r="F11"/>
  <c r="E11"/>
  <c r="F12"/>
  <c r="E12"/>
  <c r="F13"/>
  <c r="E13"/>
  <c r="F14"/>
  <c r="E14"/>
  <c r="F15"/>
  <c r="E15"/>
  <c r="F16"/>
  <c r="E16"/>
  <c r="F17"/>
  <c r="E17"/>
  <c r="F18"/>
  <c r="E18"/>
  <c r="F19"/>
  <c r="E19"/>
  <c r="F20"/>
  <c r="E20"/>
  <c r="F21"/>
  <c r="E21"/>
  <c r="F22"/>
  <c r="E22"/>
  <c r="E4"/>
  <c r="H5"/>
  <c r="H6"/>
  <c r="H7"/>
  <c r="H8"/>
  <c r="H9"/>
  <c r="H10"/>
  <c r="H11"/>
  <c r="H12"/>
  <c r="H13"/>
  <c r="H14"/>
  <c r="H15"/>
  <c r="H16"/>
  <c r="H17"/>
  <c r="H18"/>
  <c r="H19"/>
  <c r="H20"/>
  <c r="H21"/>
  <c r="H22"/>
  <c r="H4"/>
  <c r="J14"/>
  <c r="G6"/>
  <c r="G7"/>
  <c r="G8"/>
  <c r="G9"/>
  <c r="G10"/>
  <c r="G11"/>
  <c r="G12"/>
  <c r="G13"/>
  <c r="G14"/>
  <c r="G15"/>
  <c r="G16"/>
  <c r="G17"/>
  <c r="G18"/>
  <c r="G19"/>
  <c r="G20"/>
  <c r="G21"/>
  <c r="G22"/>
  <c r="G5"/>
  <c r="O5"/>
  <c r="O6"/>
  <c r="Q25" i="1"/>
  <c r="R25"/>
  <c r="Q24"/>
  <c r="R24"/>
  <c r="Q23"/>
  <c r="R23"/>
  <c r="BI8" i="2"/>
  <c r="M6" i="1"/>
  <c r="M4"/>
  <c r="M2"/>
  <c r="M5"/>
  <c r="M3"/>
</calcChain>
</file>

<file path=xl/sharedStrings.xml><?xml version="1.0" encoding="utf-8"?>
<sst xmlns="http://schemas.openxmlformats.org/spreadsheetml/2006/main" count="42" uniqueCount="36">
  <si>
    <t>upah tukang</t>
  </si>
  <si>
    <t>pasir</t>
  </si>
  <si>
    <t>kayu 50 btg</t>
  </si>
  <si>
    <t>pegangan fera - korek wc</t>
  </si>
  <si>
    <t xml:space="preserve">mingguan wak yong </t>
  </si>
  <si>
    <t>bayar eka</t>
  </si>
  <si>
    <t>gypsum dll</t>
  </si>
  <si>
    <t>lain-lain + LED</t>
  </si>
  <si>
    <t>listrik dll</t>
  </si>
  <si>
    <t>Mingguan wak yong</t>
  </si>
  <si>
    <t>Total dibayarkan</t>
  </si>
  <si>
    <t>Est. Keseluruhan selesai</t>
  </si>
  <si>
    <t>Sdh bayar wakyong</t>
  </si>
  <si>
    <t>Material</t>
  </si>
  <si>
    <t>Sisa pembayaran</t>
  </si>
  <si>
    <t>Pegangan fera</t>
  </si>
  <si>
    <t>wak listrik (800) dll</t>
  </si>
  <si>
    <t>wak yong</t>
  </si>
  <si>
    <t>cat dan lain-lain</t>
  </si>
  <si>
    <t>pelunasan + kayu cor</t>
  </si>
  <si>
    <t>Tanah Budi (4Jt) + sisa 1 jt</t>
  </si>
  <si>
    <t>Besi, pasir, bata, dll</t>
  </si>
  <si>
    <t>Total</t>
  </si>
  <si>
    <t>Ø</t>
  </si>
  <si>
    <t>Tanah Budi (pelunasan)</t>
  </si>
  <si>
    <t>Wak Yong (1,5) + Bahan</t>
  </si>
  <si>
    <t>wakk Yong (1 Jt), kusen dll</t>
  </si>
  <si>
    <t>Lain-lain</t>
  </si>
  <si>
    <t>garasi</t>
  </si>
  <si>
    <t>teras</t>
  </si>
  <si>
    <t>samping</t>
  </si>
  <si>
    <t>pasir, semen</t>
  </si>
  <si>
    <t>stock</t>
  </si>
  <si>
    <t>besi, ksen</t>
  </si>
  <si>
    <t>t</t>
  </si>
  <si>
    <t>stock + granit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</si>
</sst>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164" formatCode="_(* #,##0.000_);_(* \(#,##0.000\);_(* &quot;-&quot;_);_(@_)"/>
    <numFmt numFmtId="165" formatCode="_(* #,##0.00000000_);_(* \(#,##0.00000000\);_(* &quot;-&quot;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9" tint="-0.249977111117893"/>
      <name val="Calibri"/>
      <family val="2"/>
      <charset val="1"/>
      <scheme val="minor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8">
    <xf numFmtId="0" fontId="0" fillId="0" borderId="0" xfId="0"/>
    <xf numFmtId="14" fontId="0" fillId="0" borderId="0" xfId="0" applyNumberFormat="1"/>
    <xf numFmtId="41" fontId="0" fillId="0" borderId="0" xfId="1" applyFont="1"/>
    <xf numFmtId="41" fontId="2" fillId="0" borderId="0" xfId="1" applyFont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2" borderId="3" xfId="0" applyFont="1" applyFill="1" applyBorder="1"/>
    <xf numFmtId="0" fontId="3" fillId="2" borderId="5" xfId="0" applyFont="1" applyFill="1" applyBorder="1"/>
    <xf numFmtId="0" fontId="0" fillId="2" borderId="2" xfId="0" applyFill="1" applyBorder="1"/>
    <xf numFmtId="0" fontId="0" fillId="2" borderId="0" xfId="0" applyFill="1" applyBorder="1"/>
    <xf numFmtId="0" fontId="0" fillId="3" borderId="0" xfId="0" applyFill="1" applyBorder="1"/>
    <xf numFmtId="0" fontId="4" fillId="0" borderId="0" xfId="0" applyFont="1"/>
    <xf numFmtId="164" fontId="0" fillId="0" borderId="0" xfId="1" applyNumberFormat="1" applyFont="1"/>
    <xf numFmtId="165" fontId="0" fillId="0" borderId="0" xfId="1" applyNumberFormat="1" applyFon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41" fontId="0" fillId="0" borderId="0" xfId="0" applyNumberFormat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K2:R43"/>
  <sheetViews>
    <sheetView tabSelected="1" topLeftCell="I6" workbookViewId="0">
      <selection activeCell="N36" sqref="N36"/>
    </sheetView>
  </sheetViews>
  <sheetFormatPr defaultRowHeight="15"/>
  <cols>
    <col min="11" max="11" width="12.28515625" customWidth="1"/>
    <col min="12" max="12" width="28.5703125" customWidth="1"/>
    <col min="13" max="13" width="11.5703125" style="2" bestFit="1" customWidth="1"/>
    <col min="14" max="14" width="14.5703125" customWidth="1"/>
  </cols>
  <sheetData>
    <row r="2" spans="11:13">
      <c r="L2" t="s">
        <v>14</v>
      </c>
      <c r="M2" s="2">
        <f>12000000-M4</f>
        <v>1500000</v>
      </c>
    </row>
    <row r="3" spans="11:13">
      <c r="L3" t="s">
        <v>13</v>
      </c>
      <c r="M3" s="2">
        <f>+M6-M4</f>
        <v>22250000</v>
      </c>
    </row>
    <row r="4" spans="11:13">
      <c r="L4" t="s">
        <v>12</v>
      </c>
      <c r="M4" s="2">
        <f>+M8+M12+M17+M20</f>
        <v>10500000</v>
      </c>
    </row>
    <row r="5" spans="11:13">
      <c r="L5" t="s">
        <v>11</v>
      </c>
      <c r="M5" s="2">
        <f>+M6+12000000-M4</f>
        <v>34250000</v>
      </c>
    </row>
    <row r="6" spans="11:13">
      <c r="L6" t="s">
        <v>10</v>
      </c>
      <c r="M6" s="3">
        <f>SUM(M8:M22)</f>
        <v>32750000</v>
      </c>
    </row>
    <row r="8" spans="11:13">
      <c r="K8" s="1">
        <v>43710</v>
      </c>
      <c r="L8" t="s">
        <v>0</v>
      </c>
      <c r="M8" s="2">
        <v>1000000</v>
      </c>
    </row>
    <row r="9" spans="11:13">
      <c r="L9" t="s">
        <v>1</v>
      </c>
      <c r="M9" s="2">
        <v>250000</v>
      </c>
    </row>
    <row r="10" spans="11:13">
      <c r="K10" s="1">
        <v>43711</v>
      </c>
      <c r="L10" t="s">
        <v>2</v>
      </c>
      <c r="M10" s="2">
        <v>3000000</v>
      </c>
    </row>
    <row r="11" spans="11:13">
      <c r="K11" s="1">
        <v>43713</v>
      </c>
      <c r="L11" t="s">
        <v>3</v>
      </c>
      <c r="M11" s="2">
        <v>1000000</v>
      </c>
    </row>
    <row r="12" spans="11:13">
      <c r="K12" s="1">
        <v>43715</v>
      </c>
      <c r="L12" t="s">
        <v>4</v>
      </c>
      <c r="M12" s="2">
        <v>1500000</v>
      </c>
    </row>
    <row r="13" spans="11:13">
      <c r="K13" s="1">
        <v>43717</v>
      </c>
      <c r="L13" t="s">
        <v>5</v>
      </c>
      <c r="M13" s="2">
        <v>1000000</v>
      </c>
    </row>
    <row r="14" spans="11:13">
      <c r="K14" s="1">
        <v>43718</v>
      </c>
      <c r="L14" t="s">
        <v>6</v>
      </c>
      <c r="M14" s="2">
        <v>4000000</v>
      </c>
    </row>
    <row r="15" spans="11:13">
      <c r="K15" s="1">
        <v>43720</v>
      </c>
      <c r="L15" t="s">
        <v>7</v>
      </c>
      <c r="M15" s="2">
        <v>2500000</v>
      </c>
    </row>
    <row r="16" spans="11:13">
      <c r="K16" s="1">
        <v>43721</v>
      </c>
      <c r="L16" t="s">
        <v>8</v>
      </c>
      <c r="M16" s="2">
        <v>2000000</v>
      </c>
    </row>
    <row r="17" spans="11:18">
      <c r="K17" s="1">
        <v>43722</v>
      </c>
      <c r="L17" t="s">
        <v>9</v>
      </c>
      <c r="M17" s="2">
        <v>4000000</v>
      </c>
    </row>
    <row r="18" spans="11:18">
      <c r="K18" s="1">
        <v>43722</v>
      </c>
      <c r="L18" t="s">
        <v>15</v>
      </c>
      <c r="M18" s="2">
        <v>2000000</v>
      </c>
    </row>
    <row r="19" spans="11:18">
      <c r="K19" s="1">
        <v>43724</v>
      </c>
      <c r="L19" t="s">
        <v>16</v>
      </c>
      <c r="M19" s="2">
        <v>1300000</v>
      </c>
    </row>
    <row r="20" spans="11:18">
      <c r="K20" s="1">
        <v>43730</v>
      </c>
      <c r="L20" t="s">
        <v>17</v>
      </c>
      <c r="M20" s="2">
        <v>4000000</v>
      </c>
    </row>
    <row r="21" spans="11:18">
      <c r="K21" s="1">
        <v>43730</v>
      </c>
      <c r="L21" t="s">
        <v>18</v>
      </c>
      <c r="M21" s="2">
        <v>1200000</v>
      </c>
    </row>
    <row r="22" spans="11:18">
      <c r="K22" s="1">
        <v>43731</v>
      </c>
      <c r="L22" t="s">
        <v>19</v>
      </c>
      <c r="M22" s="2">
        <v>4000000</v>
      </c>
      <c r="R22" s="2">
        <v>175</v>
      </c>
    </row>
    <row r="23" spans="11:18">
      <c r="P23" t="s">
        <v>28</v>
      </c>
      <c r="Q23">
        <f>3.1*(5+3)</f>
        <v>24.8</v>
      </c>
      <c r="R23" s="2">
        <f>+Q23*R$22</f>
        <v>4340</v>
      </c>
    </row>
    <row r="24" spans="11:18">
      <c r="P24" t="s">
        <v>29</v>
      </c>
      <c r="Q24">
        <f>(10-3.1)*5</f>
        <v>34.5</v>
      </c>
      <c r="R24" s="2">
        <f t="shared" ref="R24:R25" si="0">+Q24*R$22</f>
        <v>6037.5</v>
      </c>
    </row>
    <row r="25" spans="11:18">
      <c r="N25" s="27">
        <f>+N26+M6</f>
        <v>140750000</v>
      </c>
      <c r="P25" t="s">
        <v>30</v>
      </c>
      <c r="Q25">
        <f>(5+3+2.7)*4.5</f>
        <v>48.15</v>
      </c>
      <c r="R25" s="2">
        <f t="shared" si="0"/>
        <v>8426.25</v>
      </c>
    </row>
    <row r="26" spans="11:18">
      <c r="L26" s="4" t="s">
        <v>22</v>
      </c>
      <c r="M26" s="3">
        <f>SUM(M28:M60)</f>
        <v>88000000</v>
      </c>
      <c r="N26" s="27">
        <f>+M26+20000000</f>
        <v>108000000</v>
      </c>
    </row>
    <row r="28" spans="11:18">
      <c r="K28" s="1">
        <v>43732</v>
      </c>
      <c r="L28" t="s">
        <v>20</v>
      </c>
      <c r="M28" s="2">
        <v>5000000</v>
      </c>
    </row>
    <row r="29" spans="11:18">
      <c r="K29" s="1">
        <v>43735</v>
      </c>
      <c r="L29" t="s">
        <v>21</v>
      </c>
      <c r="M29" s="2">
        <v>9000000</v>
      </c>
    </row>
    <row r="30" spans="11:18">
      <c r="K30" s="1">
        <v>43739</v>
      </c>
      <c r="L30" t="s">
        <v>26</v>
      </c>
      <c r="M30" s="2">
        <v>4000000</v>
      </c>
    </row>
    <row r="31" spans="11:18">
      <c r="K31" s="1">
        <v>43741</v>
      </c>
      <c r="L31" t="s">
        <v>24</v>
      </c>
      <c r="M31" s="2">
        <v>10000000</v>
      </c>
    </row>
    <row r="32" spans="11:18">
      <c r="K32" s="1">
        <v>43743</v>
      </c>
      <c r="L32" t="s">
        <v>25</v>
      </c>
      <c r="M32" s="2">
        <v>5000000</v>
      </c>
    </row>
    <row r="33" spans="11:13">
      <c r="K33" s="1">
        <v>43748</v>
      </c>
      <c r="L33" t="s">
        <v>27</v>
      </c>
      <c r="M33" s="2">
        <v>9000000</v>
      </c>
    </row>
    <row r="34" spans="11:13">
      <c r="K34" s="1">
        <v>43754</v>
      </c>
      <c r="L34" t="s">
        <v>31</v>
      </c>
      <c r="M34" s="2">
        <v>1000000</v>
      </c>
    </row>
    <row r="35" spans="11:13">
      <c r="K35" s="1">
        <v>43755</v>
      </c>
      <c r="L35" t="s">
        <v>33</v>
      </c>
      <c r="M35" s="2">
        <v>4000000</v>
      </c>
    </row>
    <row r="36" spans="11:13">
      <c r="K36" s="1">
        <v>43759</v>
      </c>
      <c r="L36" t="s">
        <v>32</v>
      </c>
      <c r="M36" s="2">
        <v>3000000</v>
      </c>
    </row>
    <row r="37" spans="11:13">
      <c r="K37" s="1">
        <v>43766</v>
      </c>
      <c r="L37" t="s">
        <v>32</v>
      </c>
      <c r="M37" s="2">
        <v>5000000</v>
      </c>
    </row>
    <row r="38" spans="11:13">
      <c r="K38" s="1">
        <v>43773</v>
      </c>
      <c r="L38" t="s">
        <v>32</v>
      </c>
      <c r="M38" s="2">
        <v>3000000</v>
      </c>
    </row>
    <row r="39" spans="11:13">
      <c r="K39" s="1">
        <v>43780</v>
      </c>
      <c r="L39" t="s">
        <v>32</v>
      </c>
      <c r="M39" s="2">
        <v>4000000</v>
      </c>
    </row>
    <row r="40" spans="11:13">
      <c r="K40" s="1">
        <v>43783</v>
      </c>
      <c r="L40" t="s">
        <v>32</v>
      </c>
      <c r="M40" s="2">
        <v>5000000</v>
      </c>
    </row>
    <row r="41" spans="11:13">
      <c r="K41" s="1">
        <v>43785</v>
      </c>
      <c r="L41" t="s">
        <v>32</v>
      </c>
      <c r="M41" s="2">
        <v>4000000</v>
      </c>
    </row>
    <row r="42" spans="11:13">
      <c r="K42" s="1">
        <v>43788</v>
      </c>
      <c r="L42" t="s">
        <v>32</v>
      </c>
      <c r="M42" s="2">
        <v>5000000</v>
      </c>
    </row>
    <row r="43" spans="11:13">
      <c r="K43" s="1">
        <v>43789</v>
      </c>
      <c r="L43" t="s">
        <v>35</v>
      </c>
      <c r="M43" s="2">
        <v>12000000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L8:BI26"/>
  <sheetViews>
    <sheetView topLeftCell="A10" workbookViewId="0">
      <selection activeCell="BF21" sqref="BF21"/>
    </sheetView>
  </sheetViews>
  <sheetFormatPr defaultColWidth="3" defaultRowHeight="15"/>
  <cols>
    <col min="61" max="61" width="4" bestFit="1" customWidth="1"/>
  </cols>
  <sheetData>
    <row r="8" spans="25:61">
      <c r="BI8">
        <f>290/2</f>
        <v>145</v>
      </c>
    </row>
    <row r="12" spans="25:61">
      <c r="AS12" s="12"/>
    </row>
    <row r="13" spans="25:61">
      <c r="Y13" s="5"/>
      <c r="Z13" s="6"/>
      <c r="AA13" s="6"/>
      <c r="AB13" s="6"/>
      <c r="AC13" s="6"/>
      <c r="AD13" s="7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T13" s="16"/>
      <c r="AU13" s="16"/>
      <c r="AV13" s="16"/>
      <c r="AW13" s="16"/>
      <c r="AX13" s="16"/>
      <c r="AY13" s="16"/>
      <c r="AZ13" s="16"/>
      <c r="BA13" s="14"/>
    </row>
    <row r="14" spans="25:61">
      <c r="Y14" s="8"/>
      <c r="Z14" s="9"/>
      <c r="AA14" s="9"/>
      <c r="AB14" s="9"/>
      <c r="AC14" s="9"/>
      <c r="AD14" s="10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T14" s="17"/>
      <c r="AU14" s="9"/>
      <c r="AV14" s="9"/>
      <c r="AW14" s="9"/>
      <c r="AX14" s="9"/>
      <c r="AY14" s="9"/>
      <c r="AZ14" s="9"/>
      <c r="BA14" s="15"/>
    </row>
    <row r="15" spans="25:61">
      <c r="Y15" s="8"/>
      <c r="Z15" s="9"/>
      <c r="AA15" s="9"/>
      <c r="AB15" s="9"/>
      <c r="AC15" s="9"/>
      <c r="AD15" s="10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T15" s="17"/>
      <c r="AU15" s="9"/>
      <c r="AV15" s="9"/>
      <c r="AW15" s="9"/>
      <c r="AX15" s="9"/>
      <c r="AY15" s="9"/>
      <c r="AZ15" s="9"/>
      <c r="BA15" s="15"/>
    </row>
    <row r="16" spans="25:61">
      <c r="Y16" s="8"/>
      <c r="Z16" s="9"/>
      <c r="AA16" s="9"/>
      <c r="AB16" s="9"/>
      <c r="AC16" s="9"/>
      <c r="AD16" s="10"/>
      <c r="AE16" s="9"/>
      <c r="AF16" s="9"/>
      <c r="AG16" s="9"/>
      <c r="AH16" s="9"/>
      <c r="AI16" s="9"/>
      <c r="AJ16" s="9"/>
      <c r="AK16" s="9"/>
      <c r="AL16" s="9"/>
      <c r="AM16" s="9"/>
      <c r="AN16" s="18"/>
      <c r="AO16" s="18"/>
      <c r="AP16" s="18"/>
      <c r="AQ16" s="18"/>
      <c r="AR16" s="9"/>
      <c r="AS16" s="9"/>
      <c r="AT16" s="9"/>
      <c r="AU16" s="9"/>
      <c r="AV16" s="9"/>
      <c r="AW16" s="9"/>
      <c r="AX16" s="9"/>
      <c r="AY16" s="9"/>
      <c r="AZ16" s="9"/>
      <c r="BA16" s="15"/>
    </row>
    <row r="17" spans="12:53">
      <c r="Y17" s="8"/>
      <c r="Z17" s="9"/>
      <c r="AA17" s="9"/>
      <c r="AB17" s="9"/>
      <c r="AC17" s="9"/>
      <c r="AD17" s="10"/>
      <c r="AE17" s="9"/>
      <c r="AF17" s="9"/>
      <c r="AG17" s="9"/>
      <c r="AH17" s="9"/>
      <c r="AI17" s="9"/>
      <c r="AJ17" s="9"/>
      <c r="AK17" s="9"/>
      <c r="AL17" s="9"/>
      <c r="AM17" s="9"/>
      <c r="AN17" s="18"/>
      <c r="AO17" s="18"/>
      <c r="AP17" s="18"/>
      <c r="AQ17" s="18"/>
      <c r="AR17" s="9"/>
      <c r="AS17" s="9"/>
      <c r="AT17" s="9"/>
      <c r="AU17" s="9"/>
      <c r="AV17" s="9"/>
      <c r="AW17" s="9"/>
      <c r="AX17" s="9"/>
      <c r="AY17" s="9"/>
      <c r="AZ17" s="9"/>
      <c r="BA17" s="15"/>
    </row>
    <row r="18" spans="12:53">
      <c r="Y18" s="8"/>
      <c r="Z18" s="9"/>
      <c r="AA18" s="9"/>
      <c r="AB18" s="9"/>
      <c r="AC18" s="9"/>
      <c r="AD18" s="10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5"/>
      <c r="AV18" s="5"/>
      <c r="AW18" s="6"/>
      <c r="AX18" s="6"/>
      <c r="AY18" s="6"/>
      <c r="AZ18" s="6"/>
      <c r="BA18" s="7"/>
    </row>
    <row r="19" spans="12:53">
      <c r="Y19" s="8"/>
      <c r="Z19" s="9"/>
      <c r="AA19" s="9"/>
      <c r="AB19" s="9"/>
      <c r="AC19" s="9"/>
      <c r="AD19" s="10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8"/>
      <c r="AV19" s="8"/>
      <c r="AW19" s="9"/>
      <c r="AX19" s="9"/>
      <c r="AY19" s="9"/>
      <c r="AZ19" s="9"/>
      <c r="BA19" s="10"/>
    </row>
    <row r="20" spans="12:53">
      <c r="Y20" s="11"/>
      <c r="Z20" s="12"/>
      <c r="AA20" s="12"/>
      <c r="AB20" s="12"/>
      <c r="AC20" s="12"/>
      <c r="AD20" s="13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9"/>
      <c r="AT20" s="9"/>
      <c r="AU20" s="11"/>
      <c r="AV20" s="11"/>
      <c r="AW20" s="12"/>
      <c r="AX20" s="12"/>
      <c r="AY20" s="12"/>
      <c r="AZ20" s="12"/>
      <c r="BA20" s="13"/>
    </row>
    <row r="21" spans="12:53">
      <c r="Y21" s="8"/>
      <c r="Z21" s="9"/>
      <c r="AA21" s="9"/>
      <c r="AB21" s="9"/>
      <c r="AC21" s="9"/>
      <c r="AD21" s="10"/>
      <c r="AM21" s="8"/>
      <c r="AN21" s="9"/>
      <c r="AO21" s="9"/>
      <c r="AP21" s="9"/>
      <c r="AQ21" s="9"/>
      <c r="AR21" s="10"/>
      <c r="AS21" s="8"/>
      <c r="AT21" s="9"/>
      <c r="AU21" s="9"/>
      <c r="AV21" s="6"/>
      <c r="AW21" s="6"/>
      <c r="AX21" s="6"/>
      <c r="AY21" s="6"/>
      <c r="AZ21" s="6"/>
      <c r="BA21" s="7"/>
    </row>
    <row r="22" spans="12:53">
      <c r="Y22" s="8"/>
      <c r="Z22" s="9"/>
      <c r="AA22" s="9"/>
      <c r="AB22" s="9"/>
      <c r="AC22" s="9"/>
      <c r="AD22" s="10"/>
      <c r="AM22" s="8"/>
      <c r="AN22" s="9"/>
      <c r="AO22" s="9"/>
      <c r="AP22" s="9"/>
      <c r="AQ22" s="9"/>
      <c r="AR22" s="10"/>
      <c r="AS22" s="8"/>
      <c r="AT22" s="9"/>
      <c r="AU22" s="9"/>
      <c r="AV22" s="9"/>
      <c r="AW22" s="9"/>
      <c r="AX22" s="9"/>
      <c r="AY22" s="9"/>
      <c r="AZ22" s="9"/>
      <c r="BA22" s="10"/>
    </row>
    <row r="23" spans="12:53">
      <c r="L23" s="19" t="s">
        <v>23</v>
      </c>
      <c r="Y23" s="8"/>
      <c r="Z23" s="9"/>
      <c r="AA23" s="9"/>
      <c r="AB23" s="9"/>
      <c r="AC23" s="9"/>
      <c r="AD23" s="10"/>
      <c r="AM23" s="8"/>
      <c r="AN23" s="9"/>
      <c r="AO23" s="9"/>
      <c r="AP23" s="9"/>
      <c r="AQ23" s="9"/>
      <c r="AR23" s="10"/>
      <c r="AS23" s="8"/>
      <c r="AT23" s="9"/>
      <c r="AU23" s="9"/>
      <c r="AV23" s="9"/>
      <c r="AW23" s="9"/>
      <c r="AX23" s="9"/>
      <c r="AY23" s="9"/>
      <c r="AZ23" s="9"/>
      <c r="BA23" s="10"/>
    </row>
    <row r="24" spans="12:53">
      <c r="Y24" s="8"/>
      <c r="Z24" s="9"/>
      <c r="AA24" s="9"/>
      <c r="AB24" s="9"/>
      <c r="AC24" s="9"/>
      <c r="AD24" s="10"/>
      <c r="AM24" s="8"/>
      <c r="AN24" s="9"/>
      <c r="AO24" s="9"/>
      <c r="AP24" s="9"/>
      <c r="AQ24" s="9"/>
      <c r="AR24" s="10"/>
      <c r="AS24" s="11"/>
      <c r="AT24" s="12"/>
      <c r="AU24" s="12"/>
      <c r="AV24" s="12"/>
      <c r="AW24" s="12"/>
      <c r="AX24" s="12"/>
      <c r="AY24" s="12"/>
      <c r="AZ24" s="12"/>
      <c r="BA24" s="13"/>
    </row>
    <row r="25" spans="12:53">
      <c r="Y25" s="8"/>
      <c r="Z25" s="9"/>
      <c r="AA25" s="9"/>
      <c r="AB25" s="9"/>
      <c r="AC25" s="9"/>
      <c r="AD25" s="10"/>
      <c r="AM25" s="8"/>
      <c r="AN25" s="9"/>
      <c r="AO25" s="9"/>
      <c r="AP25" s="9"/>
      <c r="AQ25" s="9"/>
      <c r="AR25" s="10"/>
    </row>
    <row r="26" spans="12:53">
      <c r="Y26" s="11"/>
      <c r="Z26" s="12"/>
      <c r="AA26" s="12"/>
      <c r="AB26" s="12"/>
      <c r="AC26" s="12"/>
      <c r="AD26" s="13"/>
      <c r="AM26" s="11"/>
      <c r="AN26" s="12"/>
      <c r="AO26" s="12"/>
      <c r="AP26" s="12"/>
      <c r="AQ26" s="12"/>
      <c r="AR26" s="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C4:O24"/>
  <sheetViews>
    <sheetView workbookViewId="0">
      <selection activeCell="L22" sqref="L22"/>
    </sheetView>
  </sheetViews>
  <sheetFormatPr defaultRowHeight="15"/>
  <cols>
    <col min="7" max="7" width="9.140625" style="20"/>
    <col min="15" max="15" width="17.140625" customWidth="1"/>
  </cols>
  <sheetData>
    <row r="4" spans="3:15">
      <c r="C4">
        <v>1</v>
      </c>
      <c r="D4" s="23"/>
      <c r="E4">
        <f>(F4/180)*20</f>
        <v>0</v>
      </c>
      <c r="F4">
        <v>0</v>
      </c>
      <c r="G4" s="20">
        <v>0</v>
      </c>
      <c r="H4">
        <f>SIN(F4*PI()/180)</f>
        <v>0</v>
      </c>
    </row>
    <row r="5" spans="3:15">
      <c r="C5">
        <v>2</v>
      </c>
      <c r="D5" s="26">
        <v>25</v>
      </c>
      <c r="E5">
        <f t="shared" ref="E5:E22" si="0">(F5/180)*20</f>
        <v>1.1111111111111112</v>
      </c>
      <c r="F5">
        <f>+F4+10</f>
        <v>10</v>
      </c>
      <c r="G5" s="20">
        <f>(1/50)*(F5/360)</f>
        <v>5.5555555555555556E-4</v>
      </c>
      <c r="H5">
        <f t="shared" ref="H5:H22" si="1">SIN(F5*PI()/180)</f>
        <v>0.17364817766693033</v>
      </c>
      <c r="N5" t="s">
        <v>34</v>
      </c>
      <c r="O5" s="20">
        <f>1/50</f>
        <v>0.02</v>
      </c>
    </row>
    <row r="6" spans="3:15">
      <c r="D6" s="26"/>
      <c r="E6">
        <f t="shared" si="0"/>
        <v>2.2222222222222223</v>
      </c>
      <c r="F6">
        <f t="shared" ref="F6:F22" si="2">+F5+10</f>
        <v>20</v>
      </c>
      <c r="G6" s="20">
        <f t="shared" ref="G6:G22" si="3">(1/50)*(F6/360)</f>
        <v>1.1111111111111111E-3</v>
      </c>
      <c r="H6">
        <f t="shared" si="1"/>
        <v>0.34202014332566871</v>
      </c>
      <c r="O6" s="21">
        <f>+O5/360</f>
        <v>5.5555555555555558E-5</v>
      </c>
    </row>
    <row r="7" spans="3:15">
      <c r="C7">
        <v>2</v>
      </c>
      <c r="D7" s="25">
        <v>50</v>
      </c>
      <c r="E7">
        <f t="shared" si="0"/>
        <v>3.333333333333333</v>
      </c>
      <c r="F7">
        <f t="shared" si="2"/>
        <v>30</v>
      </c>
      <c r="G7" s="20">
        <f t="shared" si="3"/>
        <v>1.6666666666666666E-3</v>
      </c>
      <c r="H7">
        <f t="shared" si="1"/>
        <v>0.49999999999999994</v>
      </c>
    </row>
    <row r="8" spans="3:15">
      <c r="D8" s="25"/>
      <c r="E8">
        <f t="shared" si="0"/>
        <v>4.4444444444444446</v>
      </c>
      <c r="F8">
        <f t="shared" si="2"/>
        <v>40</v>
      </c>
      <c r="G8" s="20">
        <f t="shared" si="3"/>
        <v>2.2222222222222222E-3</v>
      </c>
      <c r="H8">
        <f t="shared" si="1"/>
        <v>0.64278760968653925</v>
      </c>
    </row>
    <row r="9" spans="3:15">
      <c r="D9" s="24"/>
      <c r="E9">
        <f t="shared" si="0"/>
        <v>5.5555555555555554</v>
      </c>
      <c r="F9">
        <f t="shared" si="2"/>
        <v>50</v>
      </c>
      <c r="G9" s="20">
        <f t="shared" si="3"/>
        <v>2.7777777777777779E-3</v>
      </c>
      <c r="H9">
        <f t="shared" si="1"/>
        <v>0.76604444311897801</v>
      </c>
    </row>
    <row r="10" spans="3:15">
      <c r="C10">
        <v>2</v>
      </c>
      <c r="D10" s="24">
        <v>80</v>
      </c>
      <c r="E10">
        <f t="shared" si="0"/>
        <v>6.6666666666666661</v>
      </c>
      <c r="F10">
        <f t="shared" si="2"/>
        <v>60</v>
      </c>
      <c r="G10" s="20">
        <f t="shared" si="3"/>
        <v>3.3333333333333331E-3</v>
      </c>
      <c r="H10">
        <f t="shared" si="1"/>
        <v>0.8660254037844386</v>
      </c>
    </row>
    <row r="11" spans="3:15">
      <c r="D11" s="22"/>
      <c r="E11">
        <f t="shared" si="0"/>
        <v>7.7777777777777777</v>
      </c>
      <c r="F11">
        <f t="shared" si="2"/>
        <v>70</v>
      </c>
      <c r="G11" s="20">
        <f t="shared" si="3"/>
        <v>3.8888888888888892E-3</v>
      </c>
      <c r="H11">
        <f t="shared" si="1"/>
        <v>0.93969262078590832</v>
      </c>
    </row>
    <row r="12" spans="3:15">
      <c r="D12" s="22"/>
      <c r="E12">
        <f t="shared" si="0"/>
        <v>8.8888888888888893</v>
      </c>
      <c r="F12">
        <f t="shared" si="2"/>
        <v>80</v>
      </c>
      <c r="G12" s="20">
        <f t="shared" si="3"/>
        <v>4.4444444444444444E-3</v>
      </c>
      <c r="H12">
        <f t="shared" si="1"/>
        <v>0.98480775301220802</v>
      </c>
    </row>
    <row r="13" spans="3:15">
      <c r="C13">
        <v>5</v>
      </c>
      <c r="D13" s="22">
        <v>100</v>
      </c>
      <c r="E13">
        <f t="shared" si="0"/>
        <v>10</v>
      </c>
      <c r="F13">
        <f t="shared" si="2"/>
        <v>90</v>
      </c>
      <c r="G13" s="20">
        <f t="shared" si="3"/>
        <v>5.0000000000000001E-3</v>
      </c>
      <c r="H13">
        <f t="shared" si="1"/>
        <v>1</v>
      </c>
    </row>
    <row r="14" spans="3:15">
      <c r="D14" s="22"/>
      <c r="E14">
        <f t="shared" si="0"/>
        <v>11.111111111111111</v>
      </c>
      <c r="F14">
        <f t="shared" si="2"/>
        <v>100</v>
      </c>
      <c r="G14" s="20">
        <f t="shared" si="3"/>
        <v>5.5555555555555558E-3</v>
      </c>
      <c r="H14">
        <f t="shared" si="1"/>
        <v>0.98480775301220802</v>
      </c>
      <c r="J14">
        <f>+SIN(3.14)</f>
        <v>1.5926529164868282E-3</v>
      </c>
    </row>
    <row r="15" spans="3:15">
      <c r="D15" s="22"/>
      <c r="E15">
        <f t="shared" si="0"/>
        <v>12.222222222222223</v>
      </c>
      <c r="F15">
        <f t="shared" si="2"/>
        <v>110</v>
      </c>
      <c r="G15" s="20">
        <f t="shared" si="3"/>
        <v>6.1111111111111114E-3</v>
      </c>
      <c r="H15">
        <f t="shared" si="1"/>
        <v>0.93969262078590843</v>
      </c>
    </row>
    <row r="16" spans="3:15">
      <c r="C16">
        <v>2</v>
      </c>
      <c r="D16" s="24">
        <v>80</v>
      </c>
      <c r="E16">
        <f t="shared" si="0"/>
        <v>13.333333333333332</v>
      </c>
      <c r="F16">
        <f t="shared" si="2"/>
        <v>120</v>
      </c>
      <c r="G16" s="20">
        <f t="shared" si="3"/>
        <v>6.6666666666666662E-3</v>
      </c>
      <c r="H16">
        <f t="shared" si="1"/>
        <v>0.86602540378443871</v>
      </c>
    </row>
    <row r="17" spans="3:12">
      <c r="D17" s="24"/>
      <c r="E17">
        <f t="shared" si="0"/>
        <v>14.444444444444445</v>
      </c>
      <c r="F17">
        <f t="shared" si="2"/>
        <v>130</v>
      </c>
      <c r="G17" s="20">
        <f t="shared" si="3"/>
        <v>7.2222222222222219E-3</v>
      </c>
      <c r="H17">
        <f t="shared" si="1"/>
        <v>0.76604444311897801</v>
      </c>
    </row>
    <row r="18" spans="3:12">
      <c r="C18">
        <v>2</v>
      </c>
      <c r="D18" s="25">
        <v>50</v>
      </c>
      <c r="E18">
        <f t="shared" si="0"/>
        <v>15.555555555555555</v>
      </c>
      <c r="F18">
        <f t="shared" si="2"/>
        <v>140</v>
      </c>
      <c r="G18" s="20">
        <f t="shared" si="3"/>
        <v>7.7777777777777784E-3</v>
      </c>
      <c r="H18">
        <f t="shared" si="1"/>
        <v>0.64278760968653947</v>
      </c>
    </row>
    <row r="19" spans="3:12">
      <c r="D19" s="25"/>
      <c r="E19">
        <f t="shared" si="0"/>
        <v>16.666666666666668</v>
      </c>
      <c r="F19">
        <f t="shared" si="2"/>
        <v>150</v>
      </c>
      <c r="G19" s="20">
        <f t="shared" si="3"/>
        <v>8.3333333333333332E-3</v>
      </c>
      <c r="H19">
        <f t="shared" si="1"/>
        <v>0.49999999999999994</v>
      </c>
    </row>
    <row r="20" spans="3:12">
      <c r="C20">
        <v>2</v>
      </c>
      <c r="D20" s="26">
        <v>25</v>
      </c>
      <c r="E20">
        <f t="shared" si="0"/>
        <v>17.777777777777779</v>
      </c>
      <c r="F20">
        <f t="shared" si="2"/>
        <v>160</v>
      </c>
      <c r="G20" s="20">
        <f t="shared" si="3"/>
        <v>8.8888888888888889E-3</v>
      </c>
      <c r="H20">
        <f t="shared" si="1"/>
        <v>0.34202014332566888</v>
      </c>
    </row>
    <row r="21" spans="3:12">
      <c r="D21" s="26"/>
      <c r="E21">
        <f t="shared" si="0"/>
        <v>18.888888888888889</v>
      </c>
      <c r="F21">
        <f t="shared" si="2"/>
        <v>170</v>
      </c>
      <c r="G21" s="20">
        <f t="shared" si="3"/>
        <v>9.4444444444444445E-3</v>
      </c>
      <c r="H21">
        <f t="shared" si="1"/>
        <v>0.17364817766693028</v>
      </c>
      <c r="L21">
        <f>1/0.019</f>
        <v>52.631578947368425</v>
      </c>
    </row>
    <row r="22" spans="3:12">
      <c r="C22">
        <v>1</v>
      </c>
      <c r="D22" s="23"/>
      <c r="E22">
        <f t="shared" si="0"/>
        <v>20</v>
      </c>
      <c r="F22">
        <f t="shared" si="2"/>
        <v>180</v>
      </c>
      <c r="G22" s="20">
        <f t="shared" si="3"/>
        <v>0.01</v>
      </c>
      <c r="H22">
        <f t="shared" si="1"/>
        <v>1.2246467991473532E-16</v>
      </c>
    </row>
    <row r="24" spans="3:12">
      <c r="C24">
        <f>SUM(C4:C22)</f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Uang Keluar</vt:lpstr>
      <vt:lpstr>Sheet2</vt:lpstr>
      <vt:lpstr>Sheet3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2019-09-03T07:54:17Z</dcterms:created>
  <dcterms:modified xsi:type="dcterms:W3CDTF">2019-11-21T04:19:43Z</dcterms:modified>
</cp:coreProperties>
</file>